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775" windowHeight="4605" activeTab="0"/>
  </bookViews>
  <sheets>
    <sheet name="cluster-analysis" sheetId="1" r:id="rId1"/>
    <sheet name="input-data" sheetId="2" r:id="rId2"/>
    <sheet name="shortest-distance-method" sheetId="3" r:id="rId3"/>
    <sheet name="longest-distance-method" sheetId="4" r:id="rId4"/>
    <sheet name="gravity-center-method" sheetId="5" r:id="rId5"/>
    <sheet name="Ward-method" sheetId="6" r:id="rId6"/>
  </sheets>
  <definedNames/>
  <calcPr fullCalcOnLoad="1"/>
</workbook>
</file>

<file path=xl/sharedStrings.xml><?xml version="1.0" encoding="utf-8"?>
<sst xmlns="http://schemas.openxmlformats.org/spreadsheetml/2006/main" count="346" uniqueCount="178">
  <si>
    <t>dxc=MAX(dx1,dx2)</t>
  </si>
  <si>
    <r>
      <t>dxc=0.5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d{1,2}x+0.5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d3x+0.5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ABS(d{1,2}x-d3x)</t>
    </r>
  </si>
  <si>
    <t>dxc=MAX(dx{1,2},dx3)</t>
  </si>
  <si>
    <t>Cluster annexation in the gravity center method</t>
  </si>
  <si>
    <t xml:space="preserve">Here, it is nc=na+nb, and na and nb are the numbers in each cluster. </t>
  </si>
  <si>
    <r>
      <t>d</t>
    </r>
    <r>
      <rPr>
        <vertAlign val="superscript"/>
        <sz val="9"/>
        <rFont val="Century"/>
        <family val="1"/>
      </rPr>
      <t>2</t>
    </r>
    <r>
      <rPr>
        <sz val="9"/>
        <rFont val="Century"/>
        <family val="1"/>
      </rPr>
      <t>xc=αa</t>
    </r>
    <r>
      <rPr>
        <sz val="9"/>
        <rFont val="ＭＳ 明朝"/>
        <family val="1"/>
      </rPr>
      <t>・</t>
    </r>
    <r>
      <rPr>
        <sz val="9"/>
        <rFont val="Century"/>
        <family val="1"/>
      </rPr>
      <t>d</t>
    </r>
    <r>
      <rPr>
        <vertAlign val="superscript"/>
        <sz val="9"/>
        <rFont val="Century"/>
        <family val="1"/>
      </rPr>
      <t>2</t>
    </r>
    <r>
      <rPr>
        <sz val="9"/>
        <rFont val="Century"/>
        <family val="1"/>
      </rPr>
      <t>xa+αb</t>
    </r>
    <r>
      <rPr>
        <sz val="9"/>
        <rFont val="ＭＳ 明朝"/>
        <family val="1"/>
      </rPr>
      <t>・</t>
    </r>
    <r>
      <rPr>
        <sz val="9"/>
        <rFont val="Century"/>
        <family val="1"/>
      </rPr>
      <t>d</t>
    </r>
    <r>
      <rPr>
        <vertAlign val="superscript"/>
        <sz val="9"/>
        <rFont val="Century"/>
        <family val="1"/>
      </rPr>
      <t>2</t>
    </r>
    <r>
      <rPr>
        <sz val="9"/>
        <rFont val="Century"/>
        <family val="1"/>
      </rPr>
      <t>xb+β</t>
    </r>
    <r>
      <rPr>
        <sz val="9"/>
        <rFont val="ＭＳ 明朝"/>
        <family val="1"/>
      </rPr>
      <t>・</t>
    </r>
    <r>
      <rPr>
        <sz val="9"/>
        <rFont val="Century"/>
        <family val="1"/>
      </rPr>
      <t>d</t>
    </r>
    <r>
      <rPr>
        <vertAlign val="superscript"/>
        <sz val="9"/>
        <rFont val="Century"/>
        <family val="1"/>
      </rPr>
      <t>2</t>
    </r>
    <r>
      <rPr>
        <sz val="9"/>
        <rFont val="Century"/>
        <family val="1"/>
      </rPr>
      <t>ab+γ|d</t>
    </r>
    <r>
      <rPr>
        <vertAlign val="superscript"/>
        <sz val="9"/>
        <rFont val="Century"/>
        <family val="1"/>
      </rPr>
      <t>2</t>
    </r>
    <r>
      <rPr>
        <sz val="9"/>
        <rFont val="Century"/>
        <family val="1"/>
      </rPr>
      <t>xa-d</t>
    </r>
    <r>
      <rPr>
        <vertAlign val="superscript"/>
        <sz val="9"/>
        <rFont val="Century"/>
        <family val="1"/>
      </rPr>
      <t>2</t>
    </r>
    <r>
      <rPr>
        <sz val="9"/>
        <rFont val="Century"/>
        <family val="1"/>
      </rPr>
      <t>xb|</t>
    </r>
  </si>
  <si>
    <r>
      <t>αa</t>
    </r>
    <r>
      <rPr>
        <sz val="10"/>
        <rFont val="ＭＳ 明朝"/>
        <family val="1"/>
      </rPr>
      <t>：</t>
    </r>
    <r>
      <rPr>
        <sz val="10"/>
        <rFont val="Century"/>
        <family val="1"/>
      </rPr>
      <t>na/nc</t>
    </r>
  </si>
  <si>
    <r>
      <t>αb</t>
    </r>
    <r>
      <rPr>
        <sz val="10"/>
        <rFont val="ＭＳ 明朝"/>
        <family val="1"/>
      </rPr>
      <t>：</t>
    </r>
    <r>
      <rPr>
        <sz val="10"/>
        <rFont val="Century"/>
        <family val="1"/>
      </rPr>
      <t>nb/nc</t>
    </r>
  </si>
  <si>
    <r>
      <t>β</t>
    </r>
    <r>
      <rPr>
        <sz val="10"/>
        <rFont val="ＭＳ 明朝"/>
        <family val="1"/>
      </rPr>
      <t>：</t>
    </r>
    <r>
      <rPr>
        <sz val="10"/>
        <rFont val="Century"/>
        <family val="1"/>
      </rPr>
      <t>-(na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nb)/nc</t>
    </r>
    <r>
      <rPr>
        <vertAlign val="superscript"/>
        <sz val="10"/>
        <rFont val="Century"/>
        <family val="1"/>
      </rPr>
      <t>2</t>
    </r>
  </si>
  <si>
    <r>
      <t>γ</t>
    </r>
    <r>
      <rPr>
        <sz val="10"/>
        <rFont val="ＭＳ 明朝"/>
        <family val="1"/>
      </rPr>
      <t>：</t>
    </r>
    <r>
      <rPr>
        <sz val="10"/>
        <rFont val="Century"/>
        <family val="1"/>
      </rPr>
      <t>0</t>
    </r>
  </si>
  <si>
    <t>na=</t>
  </si>
  <si>
    <t>αa=</t>
  </si>
  <si>
    <t>nb=</t>
  </si>
  <si>
    <t>αb=</t>
  </si>
  <si>
    <t>nc=na+nb=</t>
  </si>
  <si>
    <t>β=</t>
  </si>
  <si>
    <r>
      <t>d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xc=0.5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x4+0.5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x5-0.25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45</t>
    </r>
  </si>
  <si>
    <t>nc=</t>
  </si>
  <si>
    <r>
      <t>d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xc=0.5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x1+0.5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x2-0.25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12</t>
    </r>
  </si>
  <si>
    <r>
      <t>d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xc=0.667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x{1,2}+0.333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x3-0.222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{1,2},3</t>
    </r>
  </si>
  <si>
    <t xml:space="preserve">* The number enclosed circle is the numbers of individuals in the cluster. </t>
  </si>
  <si>
    <t>Cluster annexation in the ward method</t>
  </si>
  <si>
    <t xml:space="preserve">* The number enclosed circle is the numbers of individuals in the cluster. </t>
  </si>
  <si>
    <r>
      <t>αa</t>
    </r>
    <r>
      <rPr>
        <sz val="10"/>
        <rFont val="ＭＳ 明朝"/>
        <family val="1"/>
      </rPr>
      <t>：</t>
    </r>
    <r>
      <rPr>
        <sz val="10"/>
        <rFont val="Century"/>
        <family val="1"/>
      </rPr>
      <t>(nx+na)/(nx+nc)</t>
    </r>
  </si>
  <si>
    <r>
      <t>αb</t>
    </r>
    <r>
      <rPr>
        <sz val="10"/>
        <rFont val="ＭＳ 明朝"/>
        <family val="1"/>
      </rPr>
      <t>：</t>
    </r>
    <r>
      <rPr>
        <sz val="10"/>
        <rFont val="Century"/>
        <family val="1"/>
      </rPr>
      <t>(nx+nb)/(nx+nc)</t>
    </r>
  </si>
  <si>
    <r>
      <t>β</t>
    </r>
    <r>
      <rPr>
        <sz val="10"/>
        <rFont val="ＭＳ 明朝"/>
        <family val="1"/>
      </rPr>
      <t>：</t>
    </r>
    <r>
      <rPr>
        <sz val="10"/>
        <rFont val="Century"/>
        <family val="1"/>
      </rPr>
      <t>-nx/(nx+nc)</t>
    </r>
  </si>
  <si>
    <t>Number in cluster</t>
  </si>
  <si>
    <t>4,5</t>
  </si>
  <si>
    <t>1,2</t>
  </si>
  <si>
    <r>
      <t>「</t>
    </r>
    <r>
      <rPr>
        <u val="single"/>
        <sz val="9"/>
        <rFont val="Century"/>
        <family val="1"/>
      </rPr>
      <t>Distance of Euclid for plane (Two Dimension)</t>
    </r>
    <r>
      <rPr>
        <u val="single"/>
        <sz val="9"/>
        <rFont val="ＭＳ 明朝"/>
        <family val="1"/>
      </rPr>
      <t>」</t>
    </r>
  </si>
  <si>
    <r>
      <t>「</t>
    </r>
    <r>
      <rPr>
        <u val="single"/>
        <sz val="9"/>
        <rFont val="Century"/>
        <family val="1"/>
      </rPr>
      <t>Distance of Euclid for 4th Dimension</t>
    </r>
    <r>
      <rPr>
        <u val="single"/>
        <sz val="9"/>
        <rFont val="ＭＳ 明朝"/>
        <family val="1"/>
      </rPr>
      <t>」</t>
    </r>
  </si>
  <si>
    <r>
      <t>Lance, G.N. and Williams W.T. (1967)</t>
    </r>
    <r>
      <rPr>
        <u val="single"/>
        <sz val="9"/>
        <rFont val="ＭＳ 明朝"/>
        <family val="1"/>
      </rPr>
      <t>：</t>
    </r>
    <r>
      <rPr>
        <u val="single"/>
        <sz val="9"/>
        <rFont val="Century"/>
        <family val="1"/>
      </rPr>
      <t>A general theory of classificatory sorting strategies, 1, Hierarchial system. Comp.J., 9, 373-380</t>
    </r>
  </si>
  <si>
    <r>
      <t>d</t>
    </r>
    <r>
      <rPr>
        <vertAlign val="superscript"/>
        <sz val="9"/>
        <rFont val="Century"/>
        <family val="1"/>
      </rPr>
      <t>2</t>
    </r>
    <r>
      <rPr>
        <sz val="9"/>
        <rFont val="Century"/>
        <family val="1"/>
      </rPr>
      <t>xc=αa</t>
    </r>
    <r>
      <rPr>
        <sz val="9"/>
        <rFont val="ＭＳ 明朝"/>
        <family val="1"/>
      </rPr>
      <t>・</t>
    </r>
    <r>
      <rPr>
        <sz val="9"/>
        <rFont val="Century"/>
        <family val="1"/>
      </rPr>
      <t>d</t>
    </r>
    <r>
      <rPr>
        <vertAlign val="superscript"/>
        <sz val="9"/>
        <rFont val="Century"/>
        <family val="1"/>
      </rPr>
      <t>2</t>
    </r>
    <r>
      <rPr>
        <sz val="9"/>
        <rFont val="Century"/>
        <family val="1"/>
      </rPr>
      <t>xa+αb</t>
    </r>
    <r>
      <rPr>
        <sz val="9"/>
        <rFont val="ＭＳ 明朝"/>
        <family val="1"/>
      </rPr>
      <t>・</t>
    </r>
    <r>
      <rPr>
        <sz val="9"/>
        <rFont val="Century"/>
        <family val="1"/>
      </rPr>
      <t>d</t>
    </r>
    <r>
      <rPr>
        <vertAlign val="superscript"/>
        <sz val="9"/>
        <rFont val="Century"/>
        <family val="1"/>
      </rPr>
      <t>2</t>
    </r>
    <r>
      <rPr>
        <sz val="9"/>
        <rFont val="Century"/>
        <family val="1"/>
      </rPr>
      <t>xb+β</t>
    </r>
    <r>
      <rPr>
        <sz val="9"/>
        <rFont val="ＭＳ 明朝"/>
        <family val="1"/>
      </rPr>
      <t>・</t>
    </r>
    <r>
      <rPr>
        <sz val="9"/>
        <rFont val="Century"/>
        <family val="1"/>
      </rPr>
      <t>d</t>
    </r>
    <r>
      <rPr>
        <vertAlign val="superscript"/>
        <sz val="9"/>
        <rFont val="Century"/>
        <family val="1"/>
      </rPr>
      <t>2</t>
    </r>
    <r>
      <rPr>
        <sz val="9"/>
        <rFont val="Century"/>
        <family val="1"/>
      </rPr>
      <t>ab+γ|d</t>
    </r>
    <r>
      <rPr>
        <vertAlign val="superscript"/>
        <sz val="9"/>
        <rFont val="Century"/>
        <family val="1"/>
      </rPr>
      <t>2</t>
    </r>
    <r>
      <rPr>
        <sz val="9"/>
        <rFont val="Century"/>
        <family val="1"/>
      </rPr>
      <t>xa-d</t>
    </r>
    <r>
      <rPr>
        <vertAlign val="superscript"/>
        <sz val="9"/>
        <rFont val="Century"/>
        <family val="1"/>
      </rPr>
      <t>2</t>
    </r>
    <r>
      <rPr>
        <sz val="9"/>
        <rFont val="Century"/>
        <family val="1"/>
      </rPr>
      <t>xb|</t>
    </r>
  </si>
  <si>
    <t>Data number:</t>
  </si>
  <si>
    <t>Number</t>
  </si>
  <si>
    <t>X1</t>
  </si>
  <si>
    <t>X2</t>
  </si>
  <si>
    <r>
      <t>(X1-X2)</t>
    </r>
    <r>
      <rPr>
        <vertAlign val="superscript"/>
        <sz val="10"/>
        <rFont val="Century"/>
        <family val="1"/>
      </rPr>
      <t>2</t>
    </r>
  </si>
  <si>
    <r>
      <t>X1-X1ave</t>
    </r>
    <r>
      <rPr>
        <sz val="10"/>
        <rFont val="ＭＳ 明朝"/>
        <family val="1"/>
      </rPr>
      <t>：①</t>
    </r>
  </si>
  <si>
    <r>
      <t>X2-X2ave</t>
    </r>
    <r>
      <rPr>
        <sz val="10"/>
        <rFont val="ＭＳ 明朝"/>
        <family val="1"/>
      </rPr>
      <t>：②</t>
    </r>
  </si>
  <si>
    <r>
      <t>(X1-X1ave)</t>
    </r>
    <r>
      <rPr>
        <vertAlign val="superscript"/>
        <sz val="10"/>
        <rFont val="Century"/>
        <family val="1"/>
      </rPr>
      <t>2</t>
    </r>
  </si>
  <si>
    <r>
      <t>(X2-X2ave)</t>
    </r>
    <r>
      <rPr>
        <vertAlign val="superscript"/>
        <sz val="10"/>
        <rFont val="Century"/>
        <family val="1"/>
      </rPr>
      <t>2</t>
    </r>
  </si>
  <si>
    <t>(X1-X1ave)/SD</t>
  </si>
  <si>
    <t>(X2-X2ave)/SD</t>
  </si>
  <si>
    <r>
      <t>①</t>
    </r>
    <r>
      <rPr>
        <sz val="10"/>
        <rFont val="Century"/>
        <family val="1"/>
      </rPr>
      <t>×</t>
    </r>
    <r>
      <rPr>
        <sz val="10"/>
        <rFont val="ＭＳ 明朝"/>
        <family val="1"/>
      </rPr>
      <t>②</t>
    </r>
  </si>
  <si>
    <r>
      <t>Average</t>
    </r>
    <r>
      <rPr>
        <sz val="10"/>
        <rFont val="ＭＳ 明朝"/>
        <family val="1"/>
      </rPr>
      <t>：</t>
    </r>
    <r>
      <rPr>
        <sz val="10"/>
        <rFont val="Century"/>
        <family val="1"/>
      </rPr>
      <t>Xave</t>
    </r>
  </si>
  <si>
    <r>
      <t>Total</t>
    </r>
    <r>
      <rPr>
        <sz val="10"/>
        <rFont val="ＭＳ 明朝"/>
        <family val="1"/>
      </rPr>
      <t>：</t>
    </r>
  </si>
  <si>
    <r>
      <t>Total</t>
    </r>
    <r>
      <rPr>
        <sz val="10"/>
        <rFont val="ＭＳ 明朝"/>
        <family val="1"/>
      </rPr>
      <t>：</t>
    </r>
  </si>
  <si>
    <r>
      <t>Covariance</t>
    </r>
    <r>
      <rPr>
        <sz val="10"/>
        <rFont val="ＭＳ 明朝"/>
        <family val="1"/>
      </rPr>
      <t>：</t>
    </r>
  </si>
  <si>
    <r>
      <t>Standard deviation(SD)</t>
    </r>
    <r>
      <rPr>
        <sz val="10"/>
        <rFont val="ＭＳ 明朝"/>
        <family val="1"/>
      </rPr>
      <t>：</t>
    </r>
  </si>
  <si>
    <r>
      <t>Correlation coefficient</t>
    </r>
    <r>
      <rPr>
        <sz val="10"/>
        <rFont val="ＭＳ 明朝"/>
        <family val="1"/>
      </rPr>
      <t>：</t>
    </r>
  </si>
  <si>
    <r>
      <t>the distance of the Euclid</t>
    </r>
    <r>
      <rPr>
        <sz val="10"/>
        <rFont val="ＭＳ 明朝"/>
        <family val="1"/>
      </rPr>
      <t>：</t>
    </r>
  </si>
  <si>
    <r>
      <t>dij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=</t>
    </r>
    <r>
      <rPr>
        <sz val="10"/>
        <rFont val="ＭＳ 明朝"/>
        <family val="1"/>
      </rPr>
      <t>√</t>
    </r>
    <r>
      <rPr>
        <sz val="10"/>
        <rFont val="Century"/>
        <family val="1"/>
      </rPr>
      <t>Σ</t>
    </r>
    <r>
      <rPr>
        <vertAlign val="subscript"/>
        <sz val="10"/>
        <rFont val="Century"/>
        <family val="1"/>
      </rPr>
      <t>k=1</t>
    </r>
    <r>
      <rPr>
        <vertAlign val="superscript"/>
        <sz val="10"/>
        <rFont val="Century"/>
        <family val="1"/>
      </rPr>
      <t>p</t>
    </r>
    <r>
      <rPr>
        <sz val="10"/>
        <rFont val="Century"/>
        <family val="1"/>
      </rPr>
      <t>(Xik-Xjk)</t>
    </r>
    <r>
      <rPr>
        <vertAlign val="superscript"/>
        <sz val="10"/>
        <rFont val="Century"/>
        <family val="1"/>
      </rPr>
      <t>2</t>
    </r>
  </si>
  <si>
    <t>x1</t>
  </si>
  <si>
    <t>x2</t>
  </si>
  <si>
    <t>-</t>
  </si>
  <si>
    <r>
      <t>the Euclid square distance</t>
    </r>
    <r>
      <rPr>
        <sz val="10"/>
        <rFont val="ＭＳ 明朝"/>
        <family val="1"/>
      </rPr>
      <t>：</t>
    </r>
  </si>
  <si>
    <r>
      <t>dij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=Σ</t>
    </r>
    <r>
      <rPr>
        <vertAlign val="subscript"/>
        <sz val="10"/>
        <rFont val="Century"/>
        <family val="1"/>
      </rPr>
      <t>k=1</t>
    </r>
    <r>
      <rPr>
        <vertAlign val="superscript"/>
        <sz val="10"/>
        <rFont val="Century"/>
        <family val="1"/>
      </rPr>
      <t>p</t>
    </r>
    <r>
      <rPr>
        <sz val="10"/>
        <rFont val="Century"/>
        <family val="1"/>
      </rPr>
      <t>(Xik-Xjk)</t>
    </r>
    <r>
      <rPr>
        <vertAlign val="superscript"/>
        <sz val="10"/>
        <rFont val="Century"/>
        <family val="1"/>
      </rPr>
      <t>2</t>
    </r>
  </si>
  <si>
    <r>
      <t>the distance of the standardization Euclid</t>
    </r>
    <r>
      <rPr>
        <sz val="10"/>
        <rFont val="ＭＳ 明朝"/>
        <family val="1"/>
      </rPr>
      <t>：</t>
    </r>
  </si>
  <si>
    <r>
      <t>dij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=</t>
    </r>
    <r>
      <rPr>
        <sz val="10"/>
        <rFont val="ＭＳ 明朝"/>
        <family val="1"/>
      </rPr>
      <t>√</t>
    </r>
    <r>
      <rPr>
        <sz val="10"/>
        <rFont val="Century"/>
        <family val="1"/>
      </rPr>
      <t>Σ</t>
    </r>
    <r>
      <rPr>
        <vertAlign val="subscript"/>
        <sz val="10"/>
        <rFont val="Century"/>
        <family val="1"/>
      </rPr>
      <t>k=1</t>
    </r>
    <r>
      <rPr>
        <vertAlign val="superscript"/>
        <sz val="10"/>
        <rFont val="Century"/>
        <family val="1"/>
      </rPr>
      <t>p</t>
    </r>
    <r>
      <rPr>
        <sz val="10"/>
        <rFont val="Century"/>
        <family val="1"/>
      </rPr>
      <t>(Xik-Xjk)/Sk</t>
    </r>
    <r>
      <rPr>
        <vertAlign val="superscript"/>
        <sz val="10"/>
        <rFont val="Century"/>
        <family val="1"/>
      </rPr>
      <t>2</t>
    </r>
  </si>
  <si>
    <t>(nx+na)/(nx+nc)</t>
  </si>
  <si>
    <t>(nx+nb)/(nx+nc)</t>
  </si>
  <si>
    <t xml:space="preserve">the index of the similarity between individuals decided depending on two or more characteristics. </t>
  </si>
  <si>
    <t xml:space="preserve">The method of measuring the distance between each sample are the distance of the Euclid, the Euclid square distance, </t>
  </si>
  <si>
    <t xml:space="preserve">The concept of the distance of the Euclid most generally used is shown below. </t>
  </si>
  <si>
    <t xml:space="preserve">Five dimensions or more are also the same. </t>
  </si>
  <si>
    <t xml:space="preserve">in the next stage in combined technique. </t>
  </si>
  <si>
    <t xml:space="preserve">In the redefine of the distance in each technique of the cluster analysis, the following parameter is used. </t>
  </si>
  <si>
    <t xml:space="preserve">in each n3, n4, and n5 clusters. </t>
  </si>
  <si>
    <t xml:space="preserve">The classification sensitivity of each technique lowers when concentrated high when the space diffuses by annexing the cluster. </t>
  </si>
  <si>
    <t xml:space="preserve">The feature of each technique is as follows. </t>
  </si>
  <si>
    <t>Cluster Analysis</t>
  </si>
  <si>
    <t xml:space="preserve">The cluster analysis is a generic name of the technique by which those individuals are classified into some groups based on </t>
  </si>
  <si>
    <r>
      <t>P(x1,y1)</t>
    </r>
    <r>
      <rPr>
        <sz val="9"/>
        <rFont val="ＭＳ 明朝"/>
        <family val="1"/>
      </rPr>
      <t>，</t>
    </r>
    <r>
      <rPr>
        <sz val="9"/>
        <rFont val="Century"/>
        <family val="1"/>
      </rPr>
      <t>Q(x2,y2)</t>
    </r>
  </si>
  <si>
    <r>
      <t>P(x1,y1,z1)</t>
    </r>
    <r>
      <rPr>
        <sz val="9"/>
        <rFont val="ＭＳ 明朝"/>
        <family val="1"/>
      </rPr>
      <t>，</t>
    </r>
    <r>
      <rPr>
        <sz val="9"/>
        <rFont val="Century"/>
        <family val="1"/>
      </rPr>
      <t>Q(x2,y2,z2)</t>
    </r>
  </si>
  <si>
    <r>
      <t>P(x1,y1,z1,v1)</t>
    </r>
    <r>
      <rPr>
        <sz val="9"/>
        <rFont val="ＭＳ 明朝"/>
        <family val="1"/>
      </rPr>
      <t>，</t>
    </r>
    <r>
      <rPr>
        <sz val="9"/>
        <rFont val="Century"/>
        <family val="1"/>
      </rPr>
      <t>Q(x2,y2,z2,v2)</t>
    </r>
  </si>
  <si>
    <t>Rance and Williams showed that majorities of a hierarchical method were integrated by the following combined techniques. (1967)</t>
  </si>
  <si>
    <t xml:space="preserve">When cluster Cij is made after cluster Ci and cluster Cj annexed, combined technique is a method which distance dk(i,j) of cluster Cij and cluster Ck which </t>
  </si>
  <si>
    <t>does not belong to cluster Cij can be calculated only from distance dki, dkj, dij which is distance before annexes.</t>
  </si>
  <si>
    <t xml:space="preserve">Therefore, only the distance procession of a hierarchical method in former stage at each stage becomes necessary information for the cluster formation </t>
  </si>
  <si>
    <r>
      <t>dxc=αa</t>
    </r>
    <r>
      <rPr>
        <sz val="9"/>
        <rFont val="ＭＳ 明朝"/>
        <family val="1"/>
      </rPr>
      <t>・</t>
    </r>
    <r>
      <rPr>
        <sz val="9"/>
        <rFont val="Century"/>
        <family val="1"/>
      </rPr>
      <t>dxa+αb</t>
    </r>
    <r>
      <rPr>
        <sz val="9"/>
        <rFont val="ＭＳ 明朝"/>
        <family val="1"/>
      </rPr>
      <t>・</t>
    </r>
    <r>
      <rPr>
        <sz val="9"/>
        <rFont val="Century"/>
        <family val="1"/>
      </rPr>
      <t>dxb+β</t>
    </r>
    <r>
      <rPr>
        <sz val="9"/>
        <rFont val="ＭＳ 明朝"/>
        <family val="1"/>
      </rPr>
      <t>・</t>
    </r>
    <r>
      <rPr>
        <sz val="9"/>
        <rFont val="Century"/>
        <family val="1"/>
      </rPr>
      <t>dab+γ|dxa-dxb|</t>
    </r>
  </si>
  <si>
    <t>Equ (1)</t>
  </si>
  <si>
    <t>Equ (2)</t>
  </si>
  <si>
    <t>Method</t>
  </si>
  <si>
    <t>αa</t>
  </si>
  <si>
    <t>αb</t>
  </si>
  <si>
    <t>β</t>
  </si>
  <si>
    <t>γ</t>
  </si>
  <si>
    <t>Equation</t>
  </si>
  <si>
    <t>Shortest distance method</t>
  </si>
  <si>
    <t>Longest distance method</t>
  </si>
  <si>
    <t>Gravity center method</t>
  </si>
  <si>
    <t>na/nc</t>
  </si>
  <si>
    <t>nb/nc</t>
  </si>
  <si>
    <r>
      <t>‐</t>
    </r>
    <r>
      <rPr>
        <sz val="9"/>
        <rFont val="Century"/>
        <family val="1"/>
      </rPr>
      <t>(na</t>
    </r>
    <r>
      <rPr>
        <sz val="9"/>
        <rFont val="ＭＳ 明朝"/>
        <family val="1"/>
      </rPr>
      <t>・</t>
    </r>
    <r>
      <rPr>
        <sz val="9"/>
        <rFont val="Century"/>
        <family val="1"/>
      </rPr>
      <t>nb)/nc2</t>
    </r>
  </si>
  <si>
    <t>Ward method</t>
  </si>
  <si>
    <r>
      <t>‐</t>
    </r>
    <r>
      <rPr>
        <sz val="9"/>
        <rFont val="Century"/>
        <family val="1"/>
      </rPr>
      <t>nx/(nx+nc)</t>
    </r>
  </si>
  <si>
    <t>nc=na+nb</t>
  </si>
  <si>
    <t>Shortest distance method</t>
  </si>
  <si>
    <t xml:space="preserve">The classification sensitivity is low . There is a tendency that chained cluster is made. </t>
  </si>
  <si>
    <t>Longest distance method</t>
  </si>
  <si>
    <t xml:space="preserve">The diffusion of the space happens . The classification sensitivity is high. </t>
  </si>
  <si>
    <t>Gravity center method</t>
  </si>
  <si>
    <t xml:space="preserve">The reversal of the distance between clusters might be caused. </t>
  </si>
  <si>
    <t>Ward method</t>
  </si>
  <si>
    <t xml:space="preserve">The clearest cluster is made . The classification sensitivity is high. </t>
  </si>
  <si>
    <t xml:space="preserve">When the cluster of the variable is analyzed, the distance between two variables is shown by the next expression in assuming the correlation coefficient of </t>
  </si>
  <si>
    <t xml:space="preserve">variable i and variable j to be rij.  It can be done to do in this case just like the cluster analysis of the solid. </t>
  </si>
  <si>
    <r>
      <t>d=</t>
    </r>
    <r>
      <rPr>
        <sz val="9"/>
        <rFont val="ＭＳ 明朝"/>
        <family val="1"/>
      </rPr>
      <t>√</t>
    </r>
    <r>
      <rPr>
        <sz val="9"/>
        <rFont val="Century"/>
        <family val="1"/>
      </rPr>
      <t>(x2-x1)</t>
    </r>
    <r>
      <rPr>
        <vertAlign val="superscript"/>
        <sz val="9"/>
        <rFont val="Century"/>
        <family val="1"/>
      </rPr>
      <t>2</t>
    </r>
    <r>
      <rPr>
        <sz val="9"/>
        <rFont val="Century"/>
        <family val="1"/>
      </rPr>
      <t>+(y2-y1)</t>
    </r>
    <r>
      <rPr>
        <vertAlign val="superscript"/>
        <sz val="9"/>
        <rFont val="Century"/>
        <family val="1"/>
      </rPr>
      <t>2</t>
    </r>
  </si>
  <si>
    <r>
      <t>d=</t>
    </r>
    <r>
      <rPr>
        <sz val="9"/>
        <rFont val="ＭＳ 明朝"/>
        <family val="1"/>
      </rPr>
      <t>√</t>
    </r>
    <r>
      <rPr>
        <sz val="9"/>
        <rFont val="Century"/>
        <family val="1"/>
      </rPr>
      <t>(x2-x1)</t>
    </r>
    <r>
      <rPr>
        <vertAlign val="superscript"/>
        <sz val="9"/>
        <rFont val="Century"/>
        <family val="1"/>
      </rPr>
      <t>2</t>
    </r>
    <r>
      <rPr>
        <sz val="9"/>
        <rFont val="Century"/>
        <family val="1"/>
      </rPr>
      <t>+(y2-y1)</t>
    </r>
    <r>
      <rPr>
        <vertAlign val="superscript"/>
        <sz val="9"/>
        <rFont val="Century"/>
        <family val="1"/>
      </rPr>
      <t>2</t>
    </r>
    <r>
      <rPr>
        <sz val="9"/>
        <rFont val="Century"/>
        <family val="1"/>
      </rPr>
      <t>+(z2-z1)</t>
    </r>
    <r>
      <rPr>
        <vertAlign val="superscript"/>
        <sz val="9"/>
        <rFont val="Century"/>
        <family val="1"/>
      </rPr>
      <t>2</t>
    </r>
  </si>
  <si>
    <r>
      <t>d=</t>
    </r>
    <r>
      <rPr>
        <sz val="9"/>
        <rFont val="ＭＳ 明朝"/>
        <family val="1"/>
      </rPr>
      <t>√</t>
    </r>
    <r>
      <rPr>
        <sz val="9"/>
        <rFont val="Century"/>
        <family val="1"/>
      </rPr>
      <t>(x2-x1)</t>
    </r>
    <r>
      <rPr>
        <vertAlign val="superscript"/>
        <sz val="9"/>
        <rFont val="Century"/>
        <family val="1"/>
      </rPr>
      <t>2</t>
    </r>
    <r>
      <rPr>
        <sz val="9"/>
        <rFont val="Century"/>
        <family val="1"/>
      </rPr>
      <t>+(y2-y1)</t>
    </r>
    <r>
      <rPr>
        <vertAlign val="superscript"/>
        <sz val="9"/>
        <rFont val="Century"/>
        <family val="1"/>
      </rPr>
      <t>2</t>
    </r>
    <r>
      <rPr>
        <sz val="9"/>
        <rFont val="Century"/>
        <family val="1"/>
      </rPr>
      <t>+(z2-z1)</t>
    </r>
    <r>
      <rPr>
        <vertAlign val="superscript"/>
        <sz val="9"/>
        <rFont val="Century"/>
        <family val="1"/>
      </rPr>
      <t>2</t>
    </r>
    <r>
      <rPr>
        <sz val="9"/>
        <rFont val="Century"/>
        <family val="1"/>
      </rPr>
      <t>+(v2-v1)</t>
    </r>
    <r>
      <rPr>
        <vertAlign val="superscript"/>
        <sz val="9"/>
        <rFont val="Century"/>
        <family val="1"/>
      </rPr>
      <t>2</t>
    </r>
  </si>
  <si>
    <t>Feature</t>
  </si>
  <si>
    <r>
      <t>d</t>
    </r>
    <r>
      <rPr>
        <vertAlign val="superscript"/>
        <sz val="9"/>
        <rFont val="Century"/>
        <family val="1"/>
      </rPr>
      <t>2</t>
    </r>
    <r>
      <rPr>
        <sz val="9"/>
        <rFont val="Century"/>
        <family val="1"/>
      </rPr>
      <t>ij=2(1-rij), (I,j=1,2,</t>
    </r>
    <r>
      <rPr>
        <sz val="9"/>
        <rFont val="ＭＳ 明朝"/>
        <family val="1"/>
      </rPr>
      <t>・・・</t>
    </r>
    <r>
      <rPr>
        <sz val="9"/>
        <rFont val="Century"/>
        <family val="1"/>
      </rPr>
      <t>p)</t>
    </r>
  </si>
  <si>
    <t>the distance of the standardization Euclid and the Minkowski distance.</t>
  </si>
  <si>
    <r>
      <t>the Euclid square distance</t>
    </r>
    <r>
      <rPr>
        <sz val="10"/>
        <rFont val="ＭＳ 明朝"/>
        <family val="1"/>
      </rPr>
      <t>：</t>
    </r>
  </si>
  <si>
    <t>Number of steps</t>
  </si>
  <si>
    <t>Cluster annexation in the shortest distance method</t>
  </si>
  <si>
    <t>Step 2</t>
  </si>
  <si>
    <t>Step 3</t>
  </si>
  <si>
    <t>Step 4</t>
  </si>
  <si>
    <r>
      <t>the Euclid square distance</t>
    </r>
    <r>
      <rPr>
        <sz val="10"/>
        <rFont val="ＭＳ 明朝"/>
        <family val="1"/>
      </rPr>
      <t>：</t>
    </r>
  </si>
  <si>
    <r>
      <t>dij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=Σ</t>
    </r>
    <r>
      <rPr>
        <vertAlign val="subscript"/>
        <sz val="10"/>
        <rFont val="Century"/>
        <family val="1"/>
      </rPr>
      <t>k=1</t>
    </r>
    <r>
      <rPr>
        <vertAlign val="superscript"/>
        <sz val="10"/>
        <rFont val="Century"/>
        <family val="1"/>
      </rPr>
      <t>p</t>
    </r>
    <r>
      <rPr>
        <sz val="10"/>
        <rFont val="Century"/>
        <family val="1"/>
      </rPr>
      <t>(Xik-Xjk)</t>
    </r>
    <r>
      <rPr>
        <vertAlign val="superscript"/>
        <sz val="10"/>
        <rFont val="Century"/>
        <family val="1"/>
      </rPr>
      <t>2</t>
    </r>
  </si>
  <si>
    <r>
      <t>dxc=αa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dxa+αb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dxb+β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dab+γ|dxa-dxb|</t>
    </r>
  </si>
  <si>
    <t>or</t>
  </si>
  <si>
    <t>dxc=MIN(dxa,dxb)</t>
  </si>
  <si>
    <r>
      <t>αa</t>
    </r>
    <r>
      <rPr>
        <sz val="10"/>
        <rFont val="ＭＳ 明朝"/>
        <family val="1"/>
      </rPr>
      <t>：</t>
    </r>
    <r>
      <rPr>
        <sz val="10"/>
        <rFont val="Century"/>
        <family val="1"/>
      </rPr>
      <t>1/2=</t>
    </r>
  </si>
  <si>
    <r>
      <t>αb</t>
    </r>
    <r>
      <rPr>
        <sz val="10"/>
        <rFont val="ＭＳ 明朝"/>
        <family val="1"/>
      </rPr>
      <t>：</t>
    </r>
    <r>
      <rPr>
        <sz val="10"/>
        <rFont val="Century"/>
        <family val="1"/>
      </rPr>
      <t>1/2=</t>
    </r>
  </si>
  <si>
    <r>
      <t>β</t>
    </r>
    <r>
      <rPr>
        <sz val="10"/>
        <rFont val="ＭＳ 明朝"/>
        <family val="1"/>
      </rPr>
      <t>：</t>
    </r>
    <r>
      <rPr>
        <sz val="10"/>
        <rFont val="Century"/>
        <family val="1"/>
      </rPr>
      <t>0=</t>
    </r>
  </si>
  <si>
    <r>
      <t>γ</t>
    </r>
    <r>
      <rPr>
        <sz val="10"/>
        <rFont val="ＭＳ 明朝"/>
        <family val="1"/>
      </rPr>
      <t>：</t>
    </r>
    <r>
      <rPr>
        <sz val="10"/>
        <rFont val="Century"/>
        <family val="1"/>
      </rPr>
      <t>-1/2=</t>
    </r>
  </si>
  <si>
    <t>(a,b)=</t>
  </si>
  <si>
    <t>(4,5)</t>
  </si>
  <si>
    <r>
      <t>←</t>
    </r>
    <r>
      <rPr>
        <sz val="10"/>
        <rFont val="Century"/>
        <family val="1"/>
      </rPr>
      <t xml:space="preserve">It is (4,5) that the Euclid square distance is the smallest in the above table. Therefore, 4 is annexed to 5. </t>
    </r>
  </si>
  <si>
    <r>
      <t>dxc=0.5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dx4+0.5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dx5-0.5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ABS(dx4-dx5)</t>
    </r>
  </si>
  <si>
    <t>dxc=MIN(dx4,dx5)</t>
  </si>
  <si>
    <r>
      <t xml:space="preserve">4,5 </t>
    </r>
    <r>
      <rPr>
        <sz val="10"/>
        <rFont val="ＭＳ 明朝"/>
        <family val="1"/>
      </rPr>
      <t>②</t>
    </r>
  </si>
  <si>
    <t>(1,2)</t>
  </si>
  <si>
    <r>
      <t>←</t>
    </r>
    <r>
      <rPr>
        <sz val="10"/>
        <rFont val="Century"/>
        <family val="1"/>
      </rPr>
      <t xml:space="preserve">It is (1,2) that the Euclid square distance is the smallest in the above table. Therefore, 1 is annexed to 2. </t>
    </r>
  </si>
  <si>
    <r>
      <t>dxc=0.5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dx1+0.5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dx2-0.5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ABS(dx1-dx2)</t>
    </r>
  </si>
  <si>
    <t>dxc=MIN(dx1,dx2)</t>
  </si>
  <si>
    <r>
      <t xml:space="preserve">1,2 </t>
    </r>
    <r>
      <rPr>
        <sz val="10"/>
        <rFont val="ＭＳ 明朝"/>
        <family val="1"/>
      </rPr>
      <t>②</t>
    </r>
  </si>
  <si>
    <t>({1,2},3)</t>
  </si>
  <si>
    <r>
      <t>←</t>
    </r>
    <r>
      <rPr>
        <sz val="10"/>
        <rFont val="Century"/>
        <family val="1"/>
      </rPr>
      <t xml:space="preserve">It is ({1,2},3) that the Euclid square distance is the smallest in the above table. Therefore, {1,2} is annexed to 3. </t>
    </r>
  </si>
  <si>
    <r>
      <t>dxc=0.5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d{1,2}x+0.5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d3x-0.5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ABS(d{1,2}x-d3x)</t>
    </r>
  </si>
  <si>
    <t>dxc=MIN(dx{1,2},dx3)</t>
  </si>
  <si>
    <r>
      <t xml:space="preserve">1,2,3 </t>
    </r>
    <r>
      <rPr>
        <sz val="10"/>
        <rFont val="ＭＳ 明朝"/>
        <family val="1"/>
      </rPr>
      <t>③</t>
    </r>
  </si>
  <si>
    <t>Cluster annexation</t>
  </si>
  <si>
    <t>the Euclid square distance</t>
  </si>
  <si>
    <t>distance</t>
  </si>
  <si>
    <t>Step 1</t>
  </si>
  <si>
    <t>④</t>
  </si>
  <si>
    <t>⑤</t>
  </si>
  <si>
    <t>①</t>
  </si>
  <si>
    <t>②</t>
  </si>
  <si>
    <t>③</t>
  </si>
  <si>
    <t>Cluster annexation in the longest distance method</t>
  </si>
  <si>
    <r>
      <t>dij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=Σ</t>
    </r>
    <r>
      <rPr>
        <vertAlign val="subscript"/>
        <sz val="10"/>
        <rFont val="Century"/>
        <family val="1"/>
      </rPr>
      <t>k=1</t>
    </r>
    <r>
      <rPr>
        <vertAlign val="superscript"/>
        <sz val="10"/>
        <rFont val="Century"/>
        <family val="1"/>
      </rPr>
      <t>p</t>
    </r>
    <r>
      <rPr>
        <sz val="10"/>
        <rFont val="Century"/>
        <family val="1"/>
      </rPr>
      <t>(Xik-Xjk)</t>
    </r>
    <r>
      <rPr>
        <vertAlign val="superscript"/>
        <sz val="10"/>
        <rFont val="Century"/>
        <family val="1"/>
      </rPr>
      <t>2</t>
    </r>
  </si>
  <si>
    <r>
      <t>dxc=αa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dxa+αb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dxb+β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dab+γ|dxa-dxb|</t>
    </r>
  </si>
  <si>
    <t>or</t>
  </si>
  <si>
    <t>dxc=MAX(dxa,dxb)</t>
  </si>
  <si>
    <r>
      <t>αa</t>
    </r>
    <r>
      <rPr>
        <sz val="10"/>
        <rFont val="ＭＳ 明朝"/>
        <family val="1"/>
      </rPr>
      <t>：</t>
    </r>
    <r>
      <rPr>
        <sz val="10"/>
        <rFont val="Century"/>
        <family val="1"/>
      </rPr>
      <t>1/2=</t>
    </r>
  </si>
  <si>
    <r>
      <t>αb</t>
    </r>
    <r>
      <rPr>
        <sz val="10"/>
        <rFont val="ＭＳ 明朝"/>
        <family val="1"/>
      </rPr>
      <t>：</t>
    </r>
    <r>
      <rPr>
        <sz val="10"/>
        <rFont val="Century"/>
        <family val="1"/>
      </rPr>
      <t>1/2=</t>
    </r>
  </si>
  <si>
    <r>
      <t>β</t>
    </r>
    <r>
      <rPr>
        <sz val="10"/>
        <rFont val="ＭＳ 明朝"/>
        <family val="1"/>
      </rPr>
      <t>：</t>
    </r>
    <r>
      <rPr>
        <sz val="10"/>
        <rFont val="Century"/>
        <family val="1"/>
      </rPr>
      <t>0=</t>
    </r>
  </si>
  <si>
    <r>
      <t>γ</t>
    </r>
    <r>
      <rPr>
        <sz val="10"/>
        <rFont val="ＭＳ 明朝"/>
        <family val="1"/>
      </rPr>
      <t>：</t>
    </r>
    <r>
      <rPr>
        <sz val="10"/>
        <rFont val="Century"/>
        <family val="1"/>
      </rPr>
      <t>1/2=</t>
    </r>
  </si>
  <si>
    <t>(a,b)=</t>
  </si>
  <si>
    <t>(4,5)</t>
  </si>
  <si>
    <r>
      <t>←</t>
    </r>
    <r>
      <rPr>
        <sz val="10"/>
        <rFont val="Century"/>
        <family val="1"/>
      </rPr>
      <t xml:space="preserve">It is (4,5) that the Euclid square distance is the smallest in the above table. Therefore, 4 is annexed to 5. </t>
    </r>
  </si>
  <si>
    <r>
      <t>dxc=0.5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dx4+0.5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dx5+0.5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ABS(dx4-dx5)</t>
    </r>
  </si>
  <si>
    <t>dxc=MAX(dx4,dx5)</t>
  </si>
  <si>
    <r>
      <t xml:space="preserve">4,5 </t>
    </r>
    <r>
      <rPr>
        <sz val="10"/>
        <rFont val="ＭＳ 明朝"/>
        <family val="1"/>
      </rPr>
      <t>②</t>
    </r>
  </si>
  <si>
    <r>
      <t>dxc=0.5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dx1+0.5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dx2+0.5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ABS(dx1-dx2)</t>
    </r>
  </si>
  <si>
    <t xml:space="preserve">Similar region of the climate is able to know by analyzing the cluster. </t>
  </si>
  <si>
    <r>
      <t>Dispersion</t>
    </r>
    <r>
      <rPr>
        <sz val="10"/>
        <rFont val="ＭＳ Ｐ明朝"/>
        <family val="1"/>
      </rPr>
      <t>：</t>
    </r>
  </si>
  <si>
    <t xml:space="preserve">The definition of the distance in 4th Dimension is the same as the plane (two dimensions) and solid (three dimensions). </t>
  </si>
  <si>
    <r>
      <t>「</t>
    </r>
    <r>
      <rPr>
        <u val="single"/>
        <sz val="9"/>
        <rFont val="Century"/>
        <family val="1"/>
      </rPr>
      <t>Distance of Euclid for solid (Three Dimension)</t>
    </r>
    <r>
      <rPr>
        <u val="single"/>
        <sz val="9"/>
        <rFont val="ＭＳ 明朝"/>
        <family val="1"/>
      </rPr>
      <t>」</t>
    </r>
  </si>
  <si>
    <t xml:space="preserve">The nx is a number of individuals included in the cluster except annexed (a,b) cluster. </t>
  </si>
  <si>
    <t xml:space="preserve">The na is a number of individuals included in cluster a, nb is the numbers of individuals included in cluster b. </t>
  </si>
  <si>
    <t xml:space="preserve">For instance, when there are five numbers of initial clusters, and cluster 1 and cluster 2 are annexed, nx becomes the number of individuals </t>
  </si>
  <si>
    <t>For instance, number is region, x1 is temperature and x2 is the amount of the rainfall.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</si>
</sst>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"/>
    <numFmt numFmtId="178" formatCode="0.E+00"/>
    <numFmt numFmtId="179" formatCode="0.0"/>
    <numFmt numFmtId="180" formatCode="0.00_ "/>
    <numFmt numFmtId="181" formatCode="0.000000000000000_ "/>
    <numFmt numFmtId="182" formatCode="0.00_);[Red]\(0.00\)"/>
    <numFmt numFmtId="183" formatCode="0.00000_);[Red]\(0.00000\)"/>
    <numFmt numFmtId="184" formatCode="0_);[Red]\(0\)"/>
    <numFmt numFmtId="185" formatCode="0.0000000000000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b/>
      <sz val="12"/>
      <name val="Century"/>
      <family val="1"/>
    </font>
    <font>
      <sz val="9"/>
      <name val="Century"/>
      <family val="1"/>
    </font>
    <font>
      <vertAlign val="superscript"/>
      <sz val="9"/>
      <name val="Century"/>
      <family val="1"/>
    </font>
    <font>
      <sz val="10"/>
      <name val="Century"/>
      <family val="1"/>
    </font>
    <font>
      <vertAlign val="superscript"/>
      <sz val="10"/>
      <name val="Century"/>
      <family val="1"/>
    </font>
    <font>
      <vertAlign val="subscript"/>
      <sz val="10"/>
      <name val="Century"/>
      <family val="1"/>
    </font>
    <font>
      <u val="single"/>
      <sz val="10"/>
      <name val="Century"/>
      <family val="1"/>
    </font>
    <font>
      <b/>
      <u val="single"/>
      <sz val="10"/>
      <name val="Century"/>
      <family val="1"/>
    </font>
    <font>
      <u val="single"/>
      <sz val="9"/>
      <name val="ＭＳ 明朝"/>
      <family val="1"/>
    </font>
    <font>
      <u val="single"/>
      <sz val="9"/>
      <name val="Century"/>
      <family val="1"/>
    </font>
    <font>
      <sz val="10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 diagonalUp="1">
      <left style="thin"/>
      <right style="hair"/>
      <top style="thin"/>
      <bottom style="hair"/>
      <diagonal style="thin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thin"/>
      <diagonal style="hair"/>
    </border>
    <border diagonalUp="1">
      <left style="thin"/>
      <right style="thin"/>
      <top style="hair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2" fontId="8" fillId="0" borderId="8" xfId="0" applyNumberFormat="1" applyFont="1" applyBorder="1" applyAlignment="1">
      <alignment horizontal="center" vertical="center"/>
    </xf>
    <xf numFmtId="182" fontId="8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82" fontId="8" fillId="0" borderId="11" xfId="0" applyNumberFormat="1" applyFont="1" applyBorder="1" applyAlignment="1">
      <alignment horizontal="center" vertical="center"/>
    </xf>
    <xf numFmtId="182" fontId="8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182" fontId="8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82" fontId="8" fillId="0" borderId="17" xfId="0" applyNumberFormat="1" applyFont="1" applyBorder="1" applyAlignment="1">
      <alignment horizontal="center" vertical="center"/>
    </xf>
    <xf numFmtId="182" fontId="8" fillId="0" borderId="18" xfId="0" applyNumberFormat="1" applyFont="1" applyBorder="1" applyAlignment="1">
      <alignment horizontal="center" vertical="center"/>
    </xf>
    <xf numFmtId="182" fontId="8" fillId="0" borderId="19" xfId="0" applyNumberFormat="1" applyFont="1" applyBorder="1" applyAlignment="1">
      <alignment horizontal="center" vertical="center"/>
    </xf>
    <xf numFmtId="182" fontId="8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82" fontId="8" fillId="2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80" fontId="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82" fontId="8" fillId="0" borderId="22" xfId="0" applyNumberFormat="1" applyFont="1" applyFill="1" applyBorder="1" applyAlignment="1">
      <alignment horizontal="center" vertical="center"/>
    </xf>
    <xf numFmtId="182" fontId="8" fillId="0" borderId="2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2" fontId="8" fillId="2" borderId="17" xfId="0" applyNumberFormat="1" applyFont="1" applyFill="1" applyBorder="1" applyAlignment="1">
      <alignment horizontal="center" vertical="center"/>
    </xf>
    <xf numFmtId="182" fontId="8" fillId="0" borderId="9" xfId="0" applyNumberFormat="1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/>
    </xf>
    <xf numFmtId="182" fontId="8" fillId="0" borderId="17" xfId="0" applyNumberFormat="1" applyFont="1" applyFill="1" applyBorder="1" applyAlignment="1">
      <alignment horizontal="center" vertical="center"/>
    </xf>
    <xf numFmtId="182" fontId="8" fillId="0" borderId="2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82" fontId="8" fillId="0" borderId="11" xfId="0" applyNumberFormat="1" applyFont="1" applyFill="1" applyBorder="1" applyAlignment="1">
      <alignment horizontal="center" vertical="center"/>
    </xf>
    <xf numFmtId="182" fontId="8" fillId="0" borderId="1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82" fontId="8" fillId="2" borderId="8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82" fontId="8" fillId="2" borderId="11" xfId="0" applyNumberFormat="1" applyFont="1" applyFill="1" applyBorder="1" applyAlignment="1">
      <alignment horizontal="center" vertical="center"/>
    </xf>
    <xf numFmtId="180" fontId="8" fillId="0" borderId="2" xfId="0" applyNumberFormat="1" applyFont="1" applyBorder="1" applyAlignment="1">
      <alignment vertical="center"/>
    </xf>
    <xf numFmtId="180" fontId="8" fillId="0" borderId="3" xfId="0" applyNumberFormat="1" applyFont="1" applyBorder="1" applyAlignment="1">
      <alignment vertical="center"/>
    </xf>
    <xf numFmtId="180" fontId="8" fillId="0" borderId="4" xfId="0" applyNumberFormat="1" applyFont="1" applyBorder="1" applyAlignment="1">
      <alignment vertical="center"/>
    </xf>
    <xf numFmtId="180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82" fontId="8" fillId="2" borderId="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82" fontId="8" fillId="0" borderId="25" xfId="0" applyNumberFormat="1" applyFont="1" applyBorder="1" applyAlignment="1">
      <alignment horizontal="center" vertical="center"/>
    </xf>
    <xf numFmtId="182" fontId="8" fillId="0" borderId="26" xfId="0" applyNumberFormat="1" applyFont="1" applyBorder="1" applyAlignment="1">
      <alignment horizontal="center" vertical="center"/>
    </xf>
    <xf numFmtId="182" fontId="8" fillId="0" borderId="27" xfId="0" applyNumberFormat="1" applyFont="1" applyBorder="1" applyAlignment="1">
      <alignment horizontal="center" vertical="center"/>
    </xf>
    <xf numFmtId="182" fontId="8" fillId="0" borderId="25" xfId="0" applyNumberFormat="1" applyFont="1" applyFill="1" applyBorder="1" applyAlignment="1">
      <alignment horizontal="center" vertical="center"/>
    </xf>
    <xf numFmtId="182" fontId="8" fillId="0" borderId="26" xfId="0" applyNumberFormat="1" applyFont="1" applyFill="1" applyBorder="1" applyAlignment="1">
      <alignment horizontal="center" vertical="center"/>
    </xf>
    <xf numFmtId="182" fontId="8" fillId="0" borderId="27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3" borderId="29" xfId="0" applyFont="1" applyFill="1" applyBorder="1" applyAlignment="1">
      <alignment vertical="center"/>
    </xf>
    <xf numFmtId="0" fontId="8" fillId="3" borderId="3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180" fontId="8" fillId="0" borderId="32" xfId="0" applyNumberFormat="1" applyFont="1" applyBorder="1" applyAlignment="1">
      <alignment vertical="center"/>
    </xf>
    <xf numFmtId="180" fontId="8" fillId="0" borderId="23" xfId="0" applyNumberFormat="1" applyFont="1" applyBorder="1" applyAlignme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180" fontId="8" fillId="0" borderId="8" xfId="0" applyNumberFormat="1" applyFont="1" applyBorder="1" applyAlignment="1">
      <alignment vertical="center"/>
    </xf>
    <xf numFmtId="180" fontId="8" fillId="0" borderId="10" xfId="0" applyNumberFormat="1" applyFont="1" applyBorder="1" applyAlignment="1">
      <alignment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80" fontId="8" fillId="0" borderId="11" xfId="0" applyNumberFormat="1" applyFont="1" applyBorder="1" applyAlignment="1">
      <alignment vertical="center"/>
    </xf>
    <xf numFmtId="180" fontId="8" fillId="0" borderId="33" xfId="0" applyNumberFormat="1" applyFont="1" applyBorder="1" applyAlignment="1">
      <alignment vertical="center"/>
    </xf>
    <xf numFmtId="0" fontId="8" fillId="3" borderId="34" xfId="0" applyFont="1" applyFill="1" applyBorder="1" applyAlignment="1">
      <alignment vertical="center"/>
    </xf>
    <xf numFmtId="180" fontId="8" fillId="3" borderId="19" xfId="0" applyNumberFormat="1" applyFont="1" applyFill="1" applyBorder="1" applyAlignment="1">
      <alignment vertical="center"/>
    </xf>
    <xf numFmtId="180" fontId="8" fillId="3" borderId="35" xfId="0" applyNumberFormat="1" applyFont="1" applyFill="1" applyBorder="1" applyAlignment="1">
      <alignment vertical="center"/>
    </xf>
    <xf numFmtId="180" fontId="8" fillId="3" borderId="31" xfId="0" applyNumberFormat="1" applyFont="1" applyFill="1" applyBorder="1" applyAlignment="1">
      <alignment vertical="center"/>
    </xf>
    <xf numFmtId="180" fontId="8" fillId="3" borderId="30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/>
    </xf>
    <xf numFmtId="180" fontId="8" fillId="3" borderId="1" xfId="0" applyNumberFormat="1" applyFont="1" applyFill="1" applyBorder="1" applyAlignment="1">
      <alignment vertical="center"/>
    </xf>
    <xf numFmtId="180" fontId="8" fillId="3" borderId="1" xfId="0" applyNumberFormat="1" applyFont="1" applyFill="1" applyBorder="1" applyAlignment="1">
      <alignment horizontal="right" vertical="center"/>
    </xf>
    <xf numFmtId="180" fontId="8" fillId="5" borderId="1" xfId="0" applyNumberFormat="1" applyFont="1" applyFill="1" applyBorder="1" applyAlignment="1">
      <alignment vertical="center"/>
    </xf>
    <xf numFmtId="180" fontId="8" fillId="6" borderId="1" xfId="0" applyNumberFormat="1" applyFont="1" applyFill="1" applyBorder="1" applyAlignment="1">
      <alignment horizontal="center" vertical="center"/>
    </xf>
    <xf numFmtId="180" fontId="8" fillId="6" borderId="5" xfId="0" applyNumberFormat="1" applyFont="1" applyFill="1" applyBorder="1" applyAlignment="1">
      <alignment horizontal="center" vertical="center"/>
    </xf>
    <xf numFmtId="180" fontId="8" fillId="6" borderId="13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180" fontId="8" fillId="6" borderId="2" xfId="0" applyNumberFormat="1" applyFont="1" applyFill="1" applyBorder="1" applyAlignment="1">
      <alignment horizontal="center" vertical="center"/>
    </xf>
    <xf numFmtId="180" fontId="8" fillId="6" borderId="37" xfId="0" applyNumberFormat="1" applyFont="1" applyFill="1" applyBorder="1" applyAlignment="1">
      <alignment horizontal="center" vertical="center"/>
    </xf>
    <xf numFmtId="180" fontId="8" fillId="6" borderId="23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180" fontId="8" fillId="6" borderId="4" xfId="0" applyNumberFormat="1" applyFont="1" applyFill="1" applyBorder="1" applyAlignment="1">
      <alignment horizontal="center" vertical="center"/>
    </xf>
    <xf numFmtId="180" fontId="8" fillId="6" borderId="18" xfId="0" applyNumberFormat="1" applyFont="1" applyFill="1" applyBorder="1" applyAlignment="1">
      <alignment horizontal="center" vertical="center"/>
    </xf>
    <xf numFmtId="180" fontId="8" fillId="6" borderId="33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76" fontId="8" fillId="4" borderId="32" xfId="0" applyNumberFormat="1" applyFont="1" applyFill="1" applyBorder="1" applyAlignment="1">
      <alignment vertical="center"/>
    </xf>
    <xf numFmtId="176" fontId="8" fillId="4" borderId="23" xfId="0" applyNumberFormat="1" applyFont="1" applyFill="1" applyBorder="1" applyAlignment="1">
      <alignment vertical="center"/>
    </xf>
    <xf numFmtId="176" fontId="8" fillId="4" borderId="8" xfId="0" applyNumberFormat="1" applyFont="1" applyFill="1" applyBorder="1" applyAlignment="1">
      <alignment vertical="center"/>
    </xf>
    <xf numFmtId="176" fontId="8" fillId="4" borderId="10" xfId="0" applyNumberFormat="1" applyFont="1" applyFill="1" applyBorder="1" applyAlignment="1">
      <alignment vertical="center"/>
    </xf>
    <xf numFmtId="176" fontId="8" fillId="4" borderId="11" xfId="0" applyNumberFormat="1" applyFont="1" applyFill="1" applyBorder="1" applyAlignment="1">
      <alignment vertical="center"/>
    </xf>
    <xf numFmtId="176" fontId="8" fillId="4" borderId="33" xfId="0" applyNumberFormat="1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3" borderId="29" xfId="0" applyFont="1" applyFill="1" applyBorder="1" applyAlignment="1">
      <alignment horizontal="right" vertical="center"/>
    </xf>
    <xf numFmtId="0" fontId="8" fillId="3" borderId="30" xfId="0" applyFont="1" applyFill="1" applyBorder="1" applyAlignment="1">
      <alignment horizontal="right" vertical="center"/>
    </xf>
    <xf numFmtId="0" fontId="8" fillId="5" borderId="29" xfId="0" applyFont="1" applyFill="1" applyBorder="1" applyAlignment="1">
      <alignment horizontal="right" vertical="center"/>
    </xf>
    <xf numFmtId="0" fontId="8" fillId="5" borderId="3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80" fontId="8" fillId="0" borderId="41" xfId="0" applyNumberFormat="1" applyFont="1" applyBorder="1" applyAlignment="1">
      <alignment horizontal="center" vertical="center"/>
    </xf>
    <xf numFmtId="180" fontId="8" fillId="0" borderId="43" xfId="0" applyNumberFormat="1" applyFont="1" applyBorder="1" applyAlignment="1">
      <alignment horizontal="center" vertical="center"/>
    </xf>
    <xf numFmtId="180" fontId="8" fillId="0" borderId="48" xfId="0" applyNumberFormat="1" applyFont="1" applyBorder="1" applyAlignment="1">
      <alignment horizontal="center" vertical="center"/>
    </xf>
    <xf numFmtId="180" fontId="8" fillId="0" borderId="49" xfId="0" applyNumberFormat="1" applyFont="1" applyBorder="1" applyAlignment="1">
      <alignment horizontal="center" vertical="center"/>
    </xf>
    <xf numFmtId="180" fontId="8" fillId="0" borderId="39" xfId="0" applyNumberFormat="1" applyFont="1" applyBorder="1" applyAlignment="1">
      <alignment horizontal="center" vertical="center"/>
    </xf>
    <xf numFmtId="180" fontId="8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305"/>
          <c:w val="0.9035"/>
          <c:h val="0.87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'input-data'!$C$5</c:f>
              <c:strCache>
                <c:ptCount val="1"/>
                <c:pt idx="0">
                  <c:v>X2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'input-data'!$B$6:$B$10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'input-data'!$C$6:$C$10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14199896"/>
        <c:axId val="60690201"/>
      </c:scatterChart>
      <c:valAx>
        <c:axId val="14199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x1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690201"/>
        <c:crosses val="autoZero"/>
        <c:crossBetween val="midCat"/>
        <c:dispUnits/>
      </c:valAx>
      <c:valAx>
        <c:axId val="60690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x2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1998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20</xdr:row>
      <xdr:rowOff>152400</xdr:rowOff>
    </xdr:from>
    <xdr:to>
      <xdr:col>10</xdr:col>
      <xdr:colOff>876300</xdr:colOff>
      <xdr:row>40</xdr:row>
      <xdr:rowOff>38100</xdr:rowOff>
    </xdr:to>
    <xdr:graphicFrame>
      <xdr:nvGraphicFramePr>
        <xdr:cNvPr id="1" name="Chart 2"/>
        <xdr:cNvGraphicFramePr/>
      </xdr:nvGraphicFramePr>
      <xdr:xfrm>
        <a:off x="5600700" y="3276600"/>
        <a:ext cx="4133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61</xdr:row>
      <xdr:rowOff>0</xdr:rowOff>
    </xdr:from>
    <xdr:to>
      <xdr:col>11</xdr:col>
      <xdr:colOff>9525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5514975" y="10353675"/>
          <a:ext cx="363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61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514975" y="7286625"/>
          <a:ext cx="0" cy="3067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57</xdr:row>
      <xdr:rowOff>142875</xdr:rowOff>
    </xdr:from>
    <xdr:to>
      <xdr:col>7</xdr:col>
      <xdr:colOff>466725</xdr:colOff>
      <xdr:row>61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943600" y="9848850"/>
          <a:ext cx="923925" cy="5048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55</xdr:row>
      <xdr:rowOff>0</xdr:rowOff>
    </xdr:from>
    <xdr:to>
      <xdr:col>9</xdr:col>
      <xdr:colOff>381000</xdr:colOff>
      <xdr:row>61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429500" y="9382125"/>
          <a:ext cx="723900" cy="9715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152400</xdr:rowOff>
    </xdr:from>
    <xdr:to>
      <xdr:col>9</xdr:col>
      <xdr:colOff>0</xdr:colOff>
      <xdr:row>54</xdr:row>
      <xdr:rowOff>161925</xdr:rowOff>
    </xdr:to>
    <xdr:sp>
      <xdr:nvSpPr>
        <xdr:cNvPr id="5" name="Line 6"/>
        <xdr:cNvSpPr>
          <a:spLocks/>
        </xdr:cNvSpPr>
      </xdr:nvSpPr>
      <xdr:spPr>
        <a:xfrm flipV="1">
          <a:off x="7772400" y="85058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161925</xdr:rowOff>
    </xdr:from>
    <xdr:to>
      <xdr:col>10</xdr:col>
      <xdr:colOff>333375</xdr:colOff>
      <xdr:row>49</xdr:row>
      <xdr:rowOff>161925</xdr:rowOff>
    </xdr:to>
    <xdr:sp>
      <xdr:nvSpPr>
        <xdr:cNvPr id="6" name="Line 7"/>
        <xdr:cNvSpPr>
          <a:spLocks/>
        </xdr:cNvSpPr>
      </xdr:nvSpPr>
      <xdr:spPr>
        <a:xfrm flipH="1">
          <a:off x="7772400" y="85153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133350</xdr:rowOff>
    </xdr:from>
    <xdr:to>
      <xdr:col>7</xdr:col>
      <xdr:colOff>9525</xdr:colOff>
      <xdr:row>57</xdr:row>
      <xdr:rowOff>133350</xdr:rowOff>
    </xdr:to>
    <xdr:sp>
      <xdr:nvSpPr>
        <xdr:cNvPr id="7" name="Line 9"/>
        <xdr:cNvSpPr>
          <a:spLocks/>
        </xdr:cNvSpPr>
      </xdr:nvSpPr>
      <xdr:spPr>
        <a:xfrm flipV="1">
          <a:off x="6410325" y="7743825"/>
          <a:ext cx="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50</xdr:row>
      <xdr:rowOff>0</xdr:rowOff>
    </xdr:from>
    <xdr:to>
      <xdr:col>10</xdr:col>
      <xdr:colOff>333375</xdr:colOff>
      <xdr:row>60</xdr:row>
      <xdr:rowOff>142875</xdr:rowOff>
    </xdr:to>
    <xdr:sp>
      <xdr:nvSpPr>
        <xdr:cNvPr id="8" name="Line 11"/>
        <xdr:cNvSpPr>
          <a:spLocks/>
        </xdr:cNvSpPr>
      </xdr:nvSpPr>
      <xdr:spPr>
        <a:xfrm>
          <a:off x="8791575" y="8524875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9</xdr:col>
      <xdr:colOff>514350</xdr:colOff>
      <xdr:row>47</xdr:row>
      <xdr:rowOff>0</xdr:rowOff>
    </xdr:to>
    <xdr:sp>
      <xdr:nvSpPr>
        <xdr:cNvPr id="9" name="Line 13"/>
        <xdr:cNvSpPr>
          <a:spLocks/>
        </xdr:cNvSpPr>
      </xdr:nvSpPr>
      <xdr:spPr>
        <a:xfrm flipH="1">
          <a:off x="6400800" y="77724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46</xdr:row>
      <xdr:rowOff>142875</xdr:rowOff>
    </xdr:from>
    <xdr:to>
      <xdr:col>9</xdr:col>
      <xdr:colOff>523875</xdr:colOff>
      <xdr:row>50</xdr:row>
      <xdr:rowOff>0</xdr:rowOff>
    </xdr:to>
    <xdr:sp>
      <xdr:nvSpPr>
        <xdr:cNvPr id="10" name="Line 14"/>
        <xdr:cNvSpPr>
          <a:spLocks/>
        </xdr:cNvSpPr>
      </xdr:nvSpPr>
      <xdr:spPr>
        <a:xfrm>
          <a:off x="8296275" y="77533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11</xdr:col>
      <xdr:colOff>676275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86300" y="0"/>
          <a:ext cx="519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019675" y="0"/>
          <a:ext cx="9239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0</xdr:row>
      <xdr:rowOff>0</xdr:rowOff>
    </xdr:from>
    <xdr:to>
      <xdr:col>9</xdr:col>
      <xdr:colOff>381000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7486650" y="0"/>
          <a:ext cx="7239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0</xdr:row>
      <xdr:rowOff>0</xdr:rowOff>
    </xdr:from>
    <xdr:to>
      <xdr:col>11</xdr:col>
      <xdr:colOff>361950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8839200" y="0"/>
          <a:ext cx="7239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680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55721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0</xdr:row>
      <xdr:rowOff>0</xdr:rowOff>
    </xdr:from>
    <xdr:to>
      <xdr:col>6</xdr:col>
      <xdr:colOff>495300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606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786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9201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Line 15"/>
        <xdr:cNvSpPr>
          <a:spLocks/>
        </xdr:cNvSpPr>
      </xdr:nvSpPr>
      <xdr:spPr>
        <a:xfrm>
          <a:off x="786765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Line 16"/>
        <xdr:cNvSpPr>
          <a:spLocks/>
        </xdr:cNvSpPr>
      </xdr:nvSpPr>
      <xdr:spPr>
        <a:xfrm flipV="1">
          <a:off x="851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Line 17"/>
        <xdr:cNvSpPr>
          <a:spLocks/>
        </xdr:cNvSpPr>
      </xdr:nvSpPr>
      <xdr:spPr>
        <a:xfrm>
          <a:off x="6067425" y="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11</xdr:col>
      <xdr:colOff>9525</xdr:colOff>
      <xdr:row>61</xdr:row>
      <xdr:rowOff>0</xdr:rowOff>
    </xdr:to>
    <xdr:sp>
      <xdr:nvSpPr>
        <xdr:cNvPr id="14" name="Line 18"/>
        <xdr:cNvSpPr>
          <a:spLocks/>
        </xdr:cNvSpPr>
      </xdr:nvSpPr>
      <xdr:spPr>
        <a:xfrm>
          <a:off x="5572125" y="10353675"/>
          <a:ext cx="363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133350</xdr:rowOff>
    </xdr:from>
    <xdr:to>
      <xdr:col>6</xdr:col>
      <xdr:colOff>0</xdr:colOff>
      <xdr:row>60</xdr:row>
      <xdr:rowOff>133350</xdr:rowOff>
    </xdr:to>
    <xdr:sp>
      <xdr:nvSpPr>
        <xdr:cNvPr id="15" name="Line 19"/>
        <xdr:cNvSpPr>
          <a:spLocks/>
        </xdr:cNvSpPr>
      </xdr:nvSpPr>
      <xdr:spPr>
        <a:xfrm flipV="1">
          <a:off x="5572125" y="7258050"/>
          <a:ext cx="0" cy="3067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57</xdr:row>
      <xdr:rowOff>142875</xdr:rowOff>
    </xdr:from>
    <xdr:to>
      <xdr:col>7</xdr:col>
      <xdr:colOff>438150</xdr:colOff>
      <xdr:row>61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5972175" y="9848850"/>
          <a:ext cx="923925" cy="5048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55</xdr:row>
      <xdr:rowOff>0</xdr:rowOff>
    </xdr:from>
    <xdr:to>
      <xdr:col>9</xdr:col>
      <xdr:colOff>381000</xdr:colOff>
      <xdr:row>61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486650" y="9382125"/>
          <a:ext cx="723900" cy="9715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152400</xdr:rowOff>
    </xdr:from>
    <xdr:to>
      <xdr:col>9</xdr:col>
      <xdr:colOff>0</xdr:colOff>
      <xdr:row>54</xdr:row>
      <xdr:rowOff>161925</xdr:rowOff>
    </xdr:to>
    <xdr:sp>
      <xdr:nvSpPr>
        <xdr:cNvPr id="18" name="Line 22"/>
        <xdr:cNvSpPr>
          <a:spLocks/>
        </xdr:cNvSpPr>
      </xdr:nvSpPr>
      <xdr:spPr>
        <a:xfrm flipV="1">
          <a:off x="7829550" y="85058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161925</xdr:rowOff>
    </xdr:from>
    <xdr:to>
      <xdr:col>10</xdr:col>
      <xdr:colOff>333375</xdr:colOff>
      <xdr:row>49</xdr:row>
      <xdr:rowOff>161925</xdr:rowOff>
    </xdr:to>
    <xdr:sp>
      <xdr:nvSpPr>
        <xdr:cNvPr id="19" name="Line 23"/>
        <xdr:cNvSpPr>
          <a:spLocks/>
        </xdr:cNvSpPr>
      </xdr:nvSpPr>
      <xdr:spPr>
        <a:xfrm flipH="1">
          <a:off x="7829550" y="85153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133350</xdr:rowOff>
    </xdr:from>
    <xdr:to>
      <xdr:col>7</xdr:col>
      <xdr:colOff>9525</xdr:colOff>
      <xdr:row>57</xdr:row>
      <xdr:rowOff>133350</xdr:rowOff>
    </xdr:to>
    <xdr:sp>
      <xdr:nvSpPr>
        <xdr:cNvPr id="20" name="Line 24"/>
        <xdr:cNvSpPr>
          <a:spLocks/>
        </xdr:cNvSpPr>
      </xdr:nvSpPr>
      <xdr:spPr>
        <a:xfrm flipV="1">
          <a:off x="6467475" y="7743825"/>
          <a:ext cx="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50</xdr:row>
      <xdr:rowOff>0</xdr:rowOff>
    </xdr:from>
    <xdr:to>
      <xdr:col>10</xdr:col>
      <xdr:colOff>333375</xdr:colOff>
      <xdr:row>60</xdr:row>
      <xdr:rowOff>142875</xdr:rowOff>
    </xdr:to>
    <xdr:sp>
      <xdr:nvSpPr>
        <xdr:cNvPr id="21" name="Line 25"/>
        <xdr:cNvSpPr>
          <a:spLocks/>
        </xdr:cNvSpPr>
      </xdr:nvSpPr>
      <xdr:spPr>
        <a:xfrm>
          <a:off x="8848725" y="8524875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9</xdr:col>
      <xdr:colOff>514350</xdr:colOff>
      <xdr:row>47</xdr:row>
      <xdr:rowOff>0</xdr:rowOff>
    </xdr:to>
    <xdr:sp>
      <xdr:nvSpPr>
        <xdr:cNvPr id="22" name="Line 26"/>
        <xdr:cNvSpPr>
          <a:spLocks/>
        </xdr:cNvSpPr>
      </xdr:nvSpPr>
      <xdr:spPr>
        <a:xfrm flipH="1">
          <a:off x="6457950" y="77724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46</xdr:row>
      <xdr:rowOff>142875</xdr:rowOff>
    </xdr:from>
    <xdr:to>
      <xdr:col>9</xdr:col>
      <xdr:colOff>523875</xdr:colOff>
      <xdr:row>50</xdr:row>
      <xdr:rowOff>0</xdr:rowOff>
    </xdr:to>
    <xdr:sp>
      <xdr:nvSpPr>
        <xdr:cNvPr id="23" name="Line 27"/>
        <xdr:cNvSpPr>
          <a:spLocks/>
        </xdr:cNvSpPr>
      </xdr:nvSpPr>
      <xdr:spPr>
        <a:xfrm>
          <a:off x="8353425" y="77533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" name="Line 8"/>
        <xdr:cNvSpPr>
          <a:spLocks/>
        </xdr:cNvSpPr>
      </xdr:nvSpPr>
      <xdr:spPr>
        <a:xfrm>
          <a:off x="3714750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85725</xdr:rowOff>
    </xdr:from>
    <xdr:to>
      <xdr:col>4</xdr:col>
      <xdr:colOff>0</xdr:colOff>
      <xdr:row>57</xdr:row>
      <xdr:rowOff>85725</xdr:rowOff>
    </xdr:to>
    <xdr:sp>
      <xdr:nvSpPr>
        <xdr:cNvPr id="2" name="Line 16"/>
        <xdr:cNvSpPr>
          <a:spLocks/>
        </xdr:cNvSpPr>
      </xdr:nvSpPr>
      <xdr:spPr>
        <a:xfrm flipH="1">
          <a:off x="37147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3" name="Line 20"/>
        <xdr:cNvSpPr>
          <a:spLocks/>
        </xdr:cNvSpPr>
      </xdr:nvSpPr>
      <xdr:spPr>
        <a:xfrm>
          <a:off x="3714750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9525</xdr:rowOff>
    </xdr:from>
    <xdr:to>
      <xdr:col>4</xdr:col>
      <xdr:colOff>0</xdr:colOff>
      <xdr:row>49</xdr:row>
      <xdr:rowOff>9525</xdr:rowOff>
    </xdr:to>
    <xdr:sp>
      <xdr:nvSpPr>
        <xdr:cNvPr id="4" name="Line 24"/>
        <xdr:cNvSpPr>
          <a:spLocks/>
        </xdr:cNvSpPr>
      </xdr:nvSpPr>
      <xdr:spPr>
        <a:xfrm flipH="1">
          <a:off x="37147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11</xdr:col>
      <xdr:colOff>9525</xdr:colOff>
      <xdr:row>69</xdr:row>
      <xdr:rowOff>0</xdr:rowOff>
    </xdr:to>
    <xdr:sp>
      <xdr:nvSpPr>
        <xdr:cNvPr id="5" name="Line 26"/>
        <xdr:cNvSpPr>
          <a:spLocks/>
        </xdr:cNvSpPr>
      </xdr:nvSpPr>
      <xdr:spPr>
        <a:xfrm>
          <a:off x="5486400" y="11677650"/>
          <a:ext cx="363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69</xdr:row>
      <xdr:rowOff>0</xdr:rowOff>
    </xdr:to>
    <xdr:sp>
      <xdr:nvSpPr>
        <xdr:cNvPr id="6" name="Line 27"/>
        <xdr:cNvSpPr>
          <a:spLocks/>
        </xdr:cNvSpPr>
      </xdr:nvSpPr>
      <xdr:spPr>
        <a:xfrm flipV="1">
          <a:off x="5486400" y="8867775"/>
          <a:ext cx="0" cy="2809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65</xdr:row>
      <xdr:rowOff>142875</xdr:rowOff>
    </xdr:from>
    <xdr:to>
      <xdr:col>7</xdr:col>
      <xdr:colOff>438150</xdr:colOff>
      <xdr:row>69</xdr:row>
      <xdr:rowOff>0</xdr:rowOff>
    </xdr:to>
    <xdr:sp>
      <xdr:nvSpPr>
        <xdr:cNvPr id="7" name="Rectangle 28"/>
        <xdr:cNvSpPr>
          <a:spLocks/>
        </xdr:cNvSpPr>
      </xdr:nvSpPr>
      <xdr:spPr>
        <a:xfrm>
          <a:off x="5886450" y="11172825"/>
          <a:ext cx="923925" cy="5048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63</xdr:row>
      <xdr:rowOff>0</xdr:rowOff>
    </xdr:from>
    <xdr:to>
      <xdr:col>9</xdr:col>
      <xdr:colOff>381000</xdr:colOff>
      <xdr:row>69</xdr:row>
      <xdr:rowOff>0</xdr:rowOff>
    </xdr:to>
    <xdr:sp>
      <xdr:nvSpPr>
        <xdr:cNvPr id="8" name="Rectangle 29"/>
        <xdr:cNvSpPr>
          <a:spLocks/>
        </xdr:cNvSpPr>
      </xdr:nvSpPr>
      <xdr:spPr>
        <a:xfrm>
          <a:off x="7400925" y="10706100"/>
          <a:ext cx="723900" cy="9715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152400</xdr:rowOff>
    </xdr:from>
    <xdr:to>
      <xdr:col>9</xdr:col>
      <xdr:colOff>0</xdr:colOff>
      <xdr:row>62</xdr:row>
      <xdr:rowOff>161925</xdr:rowOff>
    </xdr:to>
    <xdr:sp>
      <xdr:nvSpPr>
        <xdr:cNvPr id="9" name="Line 30"/>
        <xdr:cNvSpPr>
          <a:spLocks/>
        </xdr:cNvSpPr>
      </xdr:nvSpPr>
      <xdr:spPr>
        <a:xfrm flipV="1">
          <a:off x="7743825" y="987742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161925</xdr:rowOff>
    </xdr:from>
    <xdr:to>
      <xdr:col>10</xdr:col>
      <xdr:colOff>333375</xdr:colOff>
      <xdr:row>57</xdr:row>
      <xdr:rowOff>161925</xdr:rowOff>
    </xdr:to>
    <xdr:sp>
      <xdr:nvSpPr>
        <xdr:cNvPr id="10" name="Line 31"/>
        <xdr:cNvSpPr>
          <a:spLocks/>
        </xdr:cNvSpPr>
      </xdr:nvSpPr>
      <xdr:spPr>
        <a:xfrm flipH="1">
          <a:off x="7743825" y="98869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54</xdr:row>
      <xdr:rowOff>133350</xdr:rowOff>
    </xdr:from>
    <xdr:to>
      <xdr:col>7</xdr:col>
      <xdr:colOff>9525</xdr:colOff>
      <xdr:row>65</xdr:row>
      <xdr:rowOff>133350</xdr:rowOff>
    </xdr:to>
    <xdr:sp>
      <xdr:nvSpPr>
        <xdr:cNvPr id="11" name="Line 32"/>
        <xdr:cNvSpPr>
          <a:spLocks/>
        </xdr:cNvSpPr>
      </xdr:nvSpPr>
      <xdr:spPr>
        <a:xfrm flipV="1">
          <a:off x="6381750" y="93440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58</xdr:row>
      <xdr:rowOff>0</xdr:rowOff>
    </xdr:from>
    <xdr:to>
      <xdr:col>10</xdr:col>
      <xdr:colOff>333375</xdr:colOff>
      <xdr:row>68</xdr:row>
      <xdr:rowOff>142875</xdr:rowOff>
    </xdr:to>
    <xdr:sp>
      <xdr:nvSpPr>
        <xdr:cNvPr id="12" name="Line 33"/>
        <xdr:cNvSpPr>
          <a:spLocks/>
        </xdr:cNvSpPr>
      </xdr:nvSpPr>
      <xdr:spPr>
        <a:xfrm>
          <a:off x="8763000" y="989647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54</xdr:row>
      <xdr:rowOff>142875</xdr:rowOff>
    </xdr:from>
    <xdr:to>
      <xdr:col>9</xdr:col>
      <xdr:colOff>514350</xdr:colOff>
      <xdr:row>54</xdr:row>
      <xdr:rowOff>142875</xdr:rowOff>
    </xdr:to>
    <xdr:sp>
      <xdr:nvSpPr>
        <xdr:cNvPr id="13" name="Line 34"/>
        <xdr:cNvSpPr>
          <a:spLocks/>
        </xdr:cNvSpPr>
      </xdr:nvSpPr>
      <xdr:spPr>
        <a:xfrm flipH="1">
          <a:off x="6372225" y="93535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54</xdr:row>
      <xdr:rowOff>142875</xdr:rowOff>
    </xdr:from>
    <xdr:to>
      <xdr:col>9</xdr:col>
      <xdr:colOff>523875</xdr:colOff>
      <xdr:row>58</xdr:row>
      <xdr:rowOff>0</xdr:rowOff>
    </xdr:to>
    <xdr:sp>
      <xdr:nvSpPr>
        <xdr:cNvPr id="14" name="Line 35"/>
        <xdr:cNvSpPr>
          <a:spLocks/>
        </xdr:cNvSpPr>
      </xdr:nvSpPr>
      <xdr:spPr>
        <a:xfrm>
          <a:off x="8267700" y="93535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11</xdr:col>
      <xdr:colOff>676275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91075" y="0"/>
          <a:ext cx="519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124450" y="0"/>
          <a:ext cx="9239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0</xdr:row>
      <xdr:rowOff>0</xdr:rowOff>
    </xdr:from>
    <xdr:to>
      <xdr:col>9</xdr:col>
      <xdr:colOff>381000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7591425" y="0"/>
          <a:ext cx="7239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0</xdr:row>
      <xdr:rowOff>0</xdr:rowOff>
    </xdr:from>
    <xdr:to>
      <xdr:col>11</xdr:col>
      <xdr:colOff>361950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8943975" y="0"/>
          <a:ext cx="7239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690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567690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567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0</xdr:row>
      <xdr:rowOff>0</xdr:rowOff>
    </xdr:from>
    <xdr:to>
      <xdr:col>6</xdr:col>
      <xdr:colOff>495300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6172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6172200" y="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797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 flipV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7219950" y="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0</xdr:row>
      <xdr:rowOff>0</xdr:rowOff>
    </xdr:from>
    <xdr:to>
      <xdr:col>7</xdr:col>
      <xdr:colOff>657225</xdr:colOff>
      <xdr:row>0</xdr:row>
      <xdr:rowOff>0</xdr:rowOff>
    </xdr:to>
    <xdr:sp>
      <xdr:nvSpPr>
        <xdr:cNvPr id="13" name="Line 14"/>
        <xdr:cNvSpPr>
          <a:spLocks/>
        </xdr:cNvSpPr>
      </xdr:nvSpPr>
      <xdr:spPr>
        <a:xfrm>
          <a:off x="721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4" name="Line 15"/>
        <xdr:cNvSpPr>
          <a:spLocks/>
        </xdr:cNvSpPr>
      </xdr:nvSpPr>
      <xdr:spPr>
        <a:xfrm>
          <a:off x="3762375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85725</xdr:rowOff>
    </xdr:from>
    <xdr:to>
      <xdr:col>4</xdr:col>
      <xdr:colOff>0</xdr:colOff>
      <xdr:row>50</xdr:row>
      <xdr:rowOff>85725</xdr:rowOff>
    </xdr:to>
    <xdr:sp>
      <xdr:nvSpPr>
        <xdr:cNvPr id="15" name="Line 16"/>
        <xdr:cNvSpPr>
          <a:spLocks/>
        </xdr:cNvSpPr>
      </xdr:nvSpPr>
      <xdr:spPr>
        <a:xfrm flipH="1">
          <a:off x="3762375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6" name="Line 17"/>
        <xdr:cNvSpPr>
          <a:spLocks/>
        </xdr:cNvSpPr>
      </xdr:nvSpPr>
      <xdr:spPr>
        <a:xfrm>
          <a:off x="3762375" y="758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3762375" y="70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11</xdr:col>
      <xdr:colOff>9525</xdr:colOff>
      <xdr:row>62</xdr:row>
      <xdr:rowOff>0</xdr:rowOff>
    </xdr:to>
    <xdr:sp>
      <xdr:nvSpPr>
        <xdr:cNvPr id="18" name="Line 29"/>
        <xdr:cNvSpPr>
          <a:spLocks/>
        </xdr:cNvSpPr>
      </xdr:nvSpPr>
      <xdr:spPr>
        <a:xfrm>
          <a:off x="5676900" y="10391775"/>
          <a:ext cx="363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62</xdr:row>
      <xdr:rowOff>0</xdr:rowOff>
    </xdr:to>
    <xdr:sp>
      <xdr:nvSpPr>
        <xdr:cNvPr id="19" name="Line 30"/>
        <xdr:cNvSpPr>
          <a:spLocks/>
        </xdr:cNvSpPr>
      </xdr:nvSpPr>
      <xdr:spPr>
        <a:xfrm flipV="1">
          <a:off x="5676900" y="7581900"/>
          <a:ext cx="0" cy="2809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58</xdr:row>
      <xdr:rowOff>142875</xdr:rowOff>
    </xdr:from>
    <xdr:to>
      <xdr:col>7</xdr:col>
      <xdr:colOff>438150</xdr:colOff>
      <xdr:row>62</xdr:row>
      <xdr:rowOff>0</xdr:rowOff>
    </xdr:to>
    <xdr:sp>
      <xdr:nvSpPr>
        <xdr:cNvPr id="20" name="Rectangle 31"/>
        <xdr:cNvSpPr>
          <a:spLocks/>
        </xdr:cNvSpPr>
      </xdr:nvSpPr>
      <xdr:spPr>
        <a:xfrm>
          <a:off x="6076950" y="9886950"/>
          <a:ext cx="923925" cy="5048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56</xdr:row>
      <xdr:rowOff>0</xdr:rowOff>
    </xdr:from>
    <xdr:to>
      <xdr:col>9</xdr:col>
      <xdr:colOff>381000</xdr:colOff>
      <xdr:row>62</xdr:row>
      <xdr:rowOff>0</xdr:rowOff>
    </xdr:to>
    <xdr:sp>
      <xdr:nvSpPr>
        <xdr:cNvPr id="21" name="Rectangle 32"/>
        <xdr:cNvSpPr>
          <a:spLocks/>
        </xdr:cNvSpPr>
      </xdr:nvSpPr>
      <xdr:spPr>
        <a:xfrm>
          <a:off x="7591425" y="9420225"/>
          <a:ext cx="723900" cy="9715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152400</xdr:rowOff>
    </xdr:from>
    <xdr:to>
      <xdr:col>9</xdr:col>
      <xdr:colOff>0</xdr:colOff>
      <xdr:row>55</xdr:row>
      <xdr:rowOff>161925</xdr:rowOff>
    </xdr:to>
    <xdr:sp>
      <xdr:nvSpPr>
        <xdr:cNvPr id="22" name="Line 33"/>
        <xdr:cNvSpPr>
          <a:spLocks/>
        </xdr:cNvSpPr>
      </xdr:nvSpPr>
      <xdr:spPr>
        <a:xfrm flipV="1">
          <a:off x="7934325" y="85915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161925</xdr:rowOff>
    </xdr:from>
    <xdr:to>
      <xdr:col>10</xdr:col>
      <xdr:colOff>333375</xdr:colOff>
      <xdr:row>50</xdr:row>
      <xdr:rowOff>161925</xdr:rowOff>
    </xdr:to>
    <xdr:sp>
      <xdr:nvSpPr>
        <xdr:cNvPr id="23" name="Line 34"/>
        <xdr:cNvSpPr>
          <a:spLocks/>
        </xdr:cNvSpPr>
      </xdr:nvSpPr>
      <xdr:spPr>
        <a:xfrm flipH="1">
          <a:off x="7934325" y="86010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47</xdr:row>
      <xdr:rowOff>133350</xdr:rowOff>
    </xdr:from>
    <xdr:to>
      <xdr:col>7</xdr:col>
      <xdr:colOff>9525</xdr:colOff>
      <xdr:row>58</xdr:row>
      <xdr:rowOff>133350</xdr:rowOff>
    </xdr:to>
    <xdr:sp>
      <xdr:nvSpPr>
        <xdr:cNvPr id="24" name="Line 35"/>
        <xdr:cNvSpPr>
          <a:spLocks/>
        </xdr:cNvSpPr>
      </xdr:nvSpPr>
      <xdr:spPr>
        <a:xfrm flipV="1">
          <a:off x="6572250" y="8058150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51</xdr:row>
      <xdr:rowOff>0</xdr:rowOff>
    </xdr:from>
    <xdr:to>
      <xdr:col>10</xdr:col>
      <xdr:colOff>333375</xdr:colOff>
      <xdr:row>61</xdr:row>
      <xdr:rowOff>142875</xdr:rowOff>
    </xdr:to>
    <xdr:sp>
      <xdr:nvSpPr>
        <xdr:cNvPr id="25" name="Line 36"/>
        <xdr:cNvSpPr>
          <a:spLocks/>
        </xdr:cNvSpPr>
      </xdr:nvSpPr>
      <xdr:spPr>
        <a:xfrm>
          <a:off x="8953500" y="861060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142875</xdr:rowOff>
    </xdr:from>
    <xdr:to>
      <xdr:col>9</xdr:col>
      <xdr:colOff>514350</xdr:colOff>
      <xdr:row>47</xdr:row>
      <xdr:rowOff>142875</xdr:rowOff>
    </xdr:to>
    <xdr:sp>
      <xdr:nvSpPr>
        <xdr:cNvPr id="26" name="Line 37"/>
        <xdr:cNvSpPr>
          <a:spLocks/>
        </xdr:cNvSpPr>
      </xdr:nvSpPr>
      <xdr:spPr>
        <a:xfrm flipH="1">
          <a:off x="6562725" y="80676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47</xdr:row>
      <xdr:rowOff>142875</xdr:rowOff>
    </xdr:from>
    <xdr:to>
      <xdr:col>9</xdr:col>
      <xdr:colOff>523875</xdr:colOff>
      <xdr:row>51</xdr:row>
      <xdr:rowOff>0</xdr:rowOff>
    </xdr:to>
    <xdr:sp>
      <xdr:nvSpPr>
        <xdr:cNvPr id="27" name="Line 38"/>
        <xdr:cNvSpPr>
          <a:spLocks/>
        </xdr:cNvSpPr>
      </xdr:nvSpPr>
      <xdr:spPr>
        <a:xfrm>
          <a:off x="8458200" y="80676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0.00390625" style="2" customWidth="1"/>
    <col min="2" max="5" width="12.625" style="2" customWidth="1"/>
    <col min="6" max="6" width="11.625" style="2" customWidth="1"/>
    <col min="7" max="16384" width="9.00390625" style="2" customWidth="1"/>
  </cols>
  <sheetData>
    <row r="1" s="3" customFormat="1" ht="15.75">
      <c r="A1" s="28" t="s">
        <v>71</v>
      </c>
    </row>
    <row r="2" s="3" customFormat="1" ht="13.5"/>
    <row r="3" s="3" customFormat="1" ht="13.5">
      <c r="A3" s="3" t="s">
        <v>72</v>
      </c>
    </row>
    <row r="4" s="3" customFormat="1" ht="13.5">
      <c r="A4" s="3" t="s">
        <v>62</v>
      </c>
    </row>
    <row r="5" s="3" customFormat="1" ht="13.5"/>
    <row r="6" s="3" customFormat="1" ht="12" customHeight="1">
      <c r="A6" s="3" t="s">
        <v>63</v>
      </c>
    </row>
    <row r="7" s="3" customFormat="1" ht="12" customHeight="1">
      <c r="A7" s="3" t="s">
        <v>113</v>
      </c>
    </row>
    <row r="8" s="3" customFormat="1" ht="12" customHeight="1">
      <c r="A8" s="3" t="s">
        <v>64</v>
      </c>
    </row>
    <row r="9" s="3" customFormat="1" ht="12" customHeight="1"/>
    <row r="10" s="3" customFormat="1" ht="12" customHeight="1">
      <c r="A10" s="82" t="s">
        <v>29</v>
      </c>
    </row>
    <row r="11" spans="1:3" s="3" customFormat="1" ht="12" customHeight="1">
      <c r="A11" s="3" t="s">
        <v>73</v>
      </c>
      <c r="C11" s="3" t="s">
        <v>108</v>
      </c>
    </row>
    <row r="12" s="3" customFormat="1" ht="12" customHeight="1">
      <c r="A12" s="82" t="s">
        <v>173</v>
      </c>
    </row>
    <row r="13" spans="1:3" s="3" customFormat="1" ht="12" customHeight="1">
      <c r="A13" s="3" t="s">
        <v>74</v>
      </c>
      <c r="C13" s="3" t="s">
        <v>109</v>
      </c>
    </row>
    <row r="14" s="3" customFormat="1" ht="12" customHeight="1">
      <c r="A14" s="82" t="s">
        <v>30</v>
      </c>
    </row>
    <row r="15" s="3" customFormat="1" ht="12" customHeight="1">
      <c r="A15" s="3" t="s">
        <v>172</v>
      </c>
    </row>
    <row r="16" spans="1:3" s="3" customFormat="1" ht="12" customHeight="1">
      <c r="A16" s="3" t="s">
        <v>75</v>
      </c>
      <c r="C16" s="3" t="s">
        <v>110</v>
      </c>
    </row>
    <row r="17" s="3" customFormat="1" ht="12" customHeight="1">
      <c r="A17" s="3" t="s">
        <v>65</v>
      </c>
    </row>
    <row r="18" s="3" customFormat="1" ht="12" customHeight="1"/>
    <row r="19" s="3" customFormat="1" ht="12" customHeight="1">
      <c r="A19" s="3" t="s">
        <v>76</v>
      </c>
    </row>
    <row r="20" s="3" customFormat="1" ht="12" customHeight="1">
      <c r="A20" s="29" t="s">
        <v>77</v>
      </c>
    </row>
    <row r="21" s="3" customFormat="1" ht="12" customHeight="1">
      <c r="A21" s="29" t="s">
        <v>78</v>
      </c>
    </row>
    <row r="22" s="3" customFormat="1" ht="12" customHeight="1">
      <c r="A22" s="29" t="s">
        <v>79</v>
      </c>
    </row>
    <row r="23" s="3" customFormat="1" ht="12" customHeight="1">
      <c r="A23" s="29" t="s">
        <v>66</v>
      </c>
    </row>
    <row r="24" s="3" customFormat="1" ht="12" customHeight="1">
      <c r="A24" s="83" t="s">
        <v>31</v>
      </c>
    </row>
    <row r="25" s="3" customFormat="1" ht="12" customHeight="1"/>
    <row r="26" s="3" customFormat="1" ht="12" customHeight="1">
      <c r="A26" s="3" t="s">
        <v>67</v>
      </c>
    </row>
    <row r="27" spans="1:4" s="3" customFormat="1" ht="12" customHeight="1">
      <c r="A27" s="3" t="s">
        <v>80</v>
      </c>
      <c r="D27" s="3" t="s">
        <v>81</v>
      </c>
    </row>
    <row r="28" spans="1:4" s="3" customFormat="1" ht="12" customHeight="1">
      <c r="A28" s="3" t="s">
        <v>32</v>
      </c>
      <c r="D28" s="3" t="s">
        <v>82</v>
      </c>
    </row>
    <row r="29" spans="1:6" s="3" customFormat="1" ht="12" customHeight="1">
      <c r="A29" s="4" t="s">
        <v>83</v>
      </c>
      <c r="B29" s="4" t="s">
        <v>84</v>
      </c>
      <c r="C29" s="4" t="s">
        <v>85</v>
      </c>
      <c r="D29" s="4" t="s">
        <v>86</v>
      </c>
      <c r="E29" s="4" t="s">
        <v>87</v>
      </c>
      <c r="F29" s="4" t="s">
        <v>88</v>
      </c>
    </row>
    <row r="30" spans="1:6" s="3" customFormat="1" ht="12" customHeight="1">
      <c r="A30" s="5" t="s">
        <v>89</v>
      </c>
      <c r="B30" s="30">
        <v>0.5</v>
      </c>
      <c r="C30" s="30">
        <v>0.5</v>
      </c>
      <c r="D30" s="30">
        <v>0</v>
      </c>
      <c r="E30" s="30">
        <v>-0.5</v>
      </c>
      <c r="F30" s="11" t="s">
        <v>81</v>
      </c>
    </row>
    <row r="31" spans="1:6" s="3" customFormat="1" ht="12" customHeight="1">
      <c r="A31" s="6" t="s">
        <v>90</v>
      </c>
      <c r="B31" s="12">
        <v>0.5</v>
      </c>
      <c r="C31" s="12">
        <v>0.5</v>
      </c>
      <c r="D31" s="12">
        <v>0</v>
      </c>
      <c r="E31" s="12">
        <v>0.5</v>
      </c>
      <c r="F31" s="12" t="s">
        <v>81</v>
      </c>
    </row>
    <row r="32" spans="1:6" s="3" customFormat="1" ht="12" customHeight="1">
      <c r="A32" s="6" t="s">
        <v>91</v>
      </c>
      <c r="B32" s="12" t="s">
        <v>92</v>
      </c>
      <c r="C32" s="12" t="s">
        <v>93</v>
      </c>
      <c r="D32" s="31" t="s">
        <v>94</v>
      </c>
      <c r="E32" s="12">
        <v>0</v>
      </c>
      <c r="F32" s="12" t="s">
        <v>82</v>
      </c>
    </row>
    <row r="33" spans="1:6" s="3" customFormat="1" ht="12" customHeight="1">
      <c r="A33" s="7" t="s">
        <v>95</v>
      </c>
      <c r="B33" s="17" t="s">
        <v>60</v>
      </c>
      <c r="C33" s="17" t="s">
        <v>61</v>
      </c>
      <c r="D33" s="32" t="s">
        <v>96</v>
      </c>
      <c r="E33" s="17">
        <v>0</v>
      </c>
      <c r="F33" s="17" t="s">
        <v>82</v>
      </c>
    </row>
    <row r="34" s="3" customFormat="1" ht="12" customHeight="1">
      <c r="A34" s="3" t="s">
        <v>175</v>
      </c>
    </row>
    <row r="35" spans="1:2" s="3" customFormat="1" ht="12" customHeight="1">
      <c r="A35" s="3" t="s">
        <v>97</v>
      </c>
      <c r="B35" s="3" t="s">
        <v>174</v>
      </c>
    </row>
    <row r="36" s="3" customFormat="1" ht="12" customHeight="1">
      <c r="A36" s="3" t="s">
        <v>176</v>
      </c>
    </row>
    <row r="37" s="3" customFormat="1" ht="12" customHeight="1">
      <c r="A37" s="3" t="s">
        <v>68</v>
      </c>
    </row>
    <row r="38" s="3" customFormat="1" ht="12" customHeight="1"/>
    <row r="39" s="3" customFormat="1" ht="12" customHeight="1">
      <c r="A39" s="3" t="s">
        <v>69</v>
      </c>
    </row>
    <row r="40" s="3" customFormat="1" ht="12" customHeight="1">
      <c r="A40" s="3" t="s">
        <v>70</v>
      </c>
    </row>
    <row r="41" spans="1:7" s="3" customFormat="1" ht="12" customHeight="1">
      <c r="A41" s="4" t="s">
        <v>83</v>
      </c>
      <c r="B41" s="137" t="s">
        <v>111</v>
      </c>
      <c r="C41" s="138"/>
      <c r="D41" s="138"/>
      <c r="E41" s="138"/>
      <c r="F41" s="138"/>
      <c r="G41" s="139"/>
    </row>
    <row r="42" spans="1:8" s="3" customFormat="1" ht="12" customHeight="1">
      <c r="A42" s="5" t="s">
        <v>98</v>
      </c>
      <c r="B42" s="146" t="s">
        <v>99</v>
      </c>
      <c r="C42" s="147"/>
      <c r="D42" s="147"/>
      <c r="E42" s="147"/>
      <c r="F42" s="147"/>
      <c r="G42" s="148"/>
      <c r="H42" s="33"/>
    </row>
    <row r="43" spans="1:7" s="3" customFormat="1" ht="12" customHeight="1">
      <c r="A43" s="6" t="s">
        <v>100</v>
      </c>
      <c r="B43" s="140" t="s">
        <v>101</v>
      </c>
      <c r="C43" s="141"/>
      <c r="D43" s="141"/>
      <c r="E43" s="141"/>
      <c r="F43" s="141"/>
      <c r="G43" s="142"/>
    </row>
    <row r="44" spans="1:7" s="3" customFormat="1" ht="12" customHeight="1">
      <c r="A44" s="6" t="s">
        <v>102</v>
      </c>
      <c r="B44" s="140" t="s">
        <v>103</v>
      </c>
      <c r="C44" s="141"/>
      <c r="D44" s="141"/>
      <c r="E44" s="141"/>
      <c r="F44" s="141"/>
      <c r="G44" s="142"/>
    </row>
    <row r="45" spans="1:7" s="3" customFormat="1" ht="12" customHeight="1">
      <c r="A45" s="7" t="s">
        <v>104</v>
      </c>
      <c r="B45" s="143" t="s">
        <v>105</v>
      </c>
      <c r="C45" s="144"/>
      <c r="D45" s="144"/>
      <c r="E45" s="144"/>
      <c r="F45" s="144"/>
      <c r="G45" s="145"/>
    </row>
    <row r="46" s="3" customFormat="1" ht="12" customHeight="1"/>
    <row r="47" s="3" customFormat="1" ht="12" customHeight="1">
      <c r="A47" s="3" t="s">
        <v>106</v>
      </c>
    </row>
    <row r="48" s="3" customFormat="1" ht="12" customHeight="1">
      <c r="A48" s="3" t="s">
        <v>107</v>
      </c>
    </row>
    <row r="49" s="3" customFormat="1" ht="12" customHeight="1">
      <c r="A49" s="3" t="s">
        <v>112</v>
      </c>
    </row>
  </sheetData>
  <mergeCells count="5">
    <mergeCell ref="B41:G41"/>
    <mergeCell ref="B43:G43"/>
    <mergeCell ref="B44:G44"/>
    <mergeCell ref="B45:G45"/>
    <mergeCell ref="B42:G42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="37" customFormat="1" ht="12.75">
      <c r="A1" s="37" t="s">
        <v>177</v>
      </c>
    </row>
    <row r="2" s="37" customFormat="1" ht="14.25" customHeight="1">
      <c r="A2" s="37" t="s">
        <v>170</v>
      </c>
    </row>
    <row r="3" s="37" customFormat="1" ht="14.25" customHeight="1"/>
    <row r="4" spans="1:2" s="37" customFormat="1" ht="12" customHeight="1">
      <c r="A4" s="84" t="s">
        <v>33</v>
      </c>
      <c r="B4" s="85">
        <v>5</v>
      </c>
    </row>
    <row r="5" spans="1:11" s="37" customFormat="1" ht="12" customHeight="1">
      <c r="A5" s="86" t="s">
        <v>34</v>
      </c>
      <c r="B5" s="87" t="s">
        <v>35</v>
      </c>
      <c r="C5" s="88" t="s">
        <v>36</v>
      </c>
      <c r="D5" s="36" t="s">
        <v>37</v>
      </c>
      <c r="E5" s="89" t="s">
        <v>38</v>
      </c>
      <c r="F5" s="46" t="s">
        <v>39</v>
      </c>
      <c r="G5" s="89" t="s">
        <v>40</v>
      </c>
      <c r="H5" s="46" t="s">
        <v>41</v>
      </c>
      <c r="I5" s="89" t="s">
        <v>42</v>
      </c>
      <c r="J5" s="46" t="s">
        <v>43</v>
      </c>
      <c r="K5" s="1" t="s">
        <v>44</v>
      </c>
    </row>
    <row r="6" spans="1:11" s="37" customFormat="1" ht="12" customHeight="1">
      <c r="A6" s="90">
        <v>1</v>
      </c>
      <c r="B6" s="131">
        <v>5</v>
      </c>
      <c r="C6" s="132">
        <v>3</v>
      </c>
      <c r="D6" s="91">
        <f>(B6-C6)^2</f>
        <v>4</v>
      </c>
      <c r="E6" s="92">
        <f>B6-B11</f>
        <v>2.4</v>
      </c>
      <c r="F6" s="93">
        <f>C6-C11</f>
        <v>0.20000000000000018</v>
      </c>
      <c r="G6" s="92">
        <f aca="true" t="shared" si="0" ref="G6:H10">E6^2</f>
        <v>5.76</v>
      </c>
      <c r="H6" s="93">
        <f t="shared" si="0"/>
        <v>0.04000000000000007</v>
      </c>
      <c r="I6" s="92">
        <f>E6/G13</f>
        <v>1.4770978917519928</v>
      </c>
      <c r="J6" s="93">
        <f>F6/H13</f>
        <v>0.171498585142509</v>
      </c>
      <c r="K6" s="63">
        <f>E6*F6</f>
        <v>0.4800000000000004</v>
      </c>
    </row>
    <row r="7" spans="1:11" s="37" customFormat="1" ht="12" customHeight="1">
      <c r="A7" s="94">
        <v>2</v>
      </c>
      <c r="B7" s="133">
        <v>4</v>
      </c>
      <c r="C7" s="134">
        <v>4</v>
      </c>
      <c r="D7" s="95">
        <f>(B7-C7)^2</f>
        <v>0</v>
      </c>
      <c r="E7" s="96">
        <f>B7-B11</f>
        <v>1.4</v>
      </c>
      <c r="F7" s="97">
        <f>C7-C11</f>
        <v>1.2000000000000002</v>
      </c>
      <c r="G7" s="96">
        <f t="shared" si="0"/>
        <v>1.9599999999999997</v>
      </c>
      <c r="H7" s="97">
        <f t="shared" si="0"/>
        <v>1.4400000000000004</v>
      </c>
      <c r="I7" s="96">
        <f>E7/G13</f>
        <v>0.8616404368553291</v>
      </c>
      <c r="J7" s="97">
        <f>F7/H13</f>
        <v>1.0289915108550534</v>
      </c>
      <c r="K7" s="64">
        <f>E7*F7</f>
        <v>1.6800000000000002</v>
      </c>
    </row>
    <row r="8" spans="1:11" s="37" customFormat="1" ht="12" customHeight="1">
      <c r="A8" s="94">
        <v>3</v>
      </c>
      <c r="B8" s="133">
        <v>2</v>
      </c>
      <c r="C8" s="134">
        <v>4</v>
      </c>
      <c r="D8" s="95">
        <f>(B8-C8)^2</f>
        <v>4</v>
      </c>
      <c r="E8" s="96">
        <f>B8-B11</f>
        <v>-0.6000000000000001</v>
      </c>
      <c r="F8" s="97">
        <f>C8-C11</f>
        <v>1.2000000000000002</v>
      </c>
      <c r="G8" s="96">
        <f t="shared" si="0"/>
        <v>0.3600000000000001</v>
      </c>
      <c r="H8" s="97">
        <f t="shared" si="0"/>
        <v>1.4400000000000004</v>
      </c>
      <c r="I8" s="96">
        <f>E8/G13</f>
        <v>-0.36927447293799825</v>
      </c>
      <c r="J8" s="97">
        <f>F8/H13</f>
        <v>1.0289915108550534</v>
      </c>
      <c r="K8" s="64">
        <f>E8*F8</f>
        <v>-0.7200000000000002</v>
      </c>
    </row>
    <row r="9" spans="1:11" s="37" customFormat="1" ht="12" customHeight="1">
      <c r="A9" s="94">
        <v>4</v>
      </c>
      <c r="B9" s="133">
        <v>1</v>
      </c>
      <c r="C9" s="134">
        <v>1</v>
      </c>
      <c r="D9" s="95">
        <f>(B9-C9)^2</f>
        <v>0</v>
      </c>
      <c r="E9" s="96">
        <f>B9-B11</f>
        <v>-1.6</v>
      </c>
      <c r="F9" s="97">
        <f>C9-C11</f>
        <v>-1.7999999999999998</v>
      </c>
      <c r="G9" s="96">
        <f t="shared" si="0"/>
        <v>2.5600000000000005</v>
      </c>
      <c r="H9" s="97">
        <f t="shared" si="0"/>
        <v>3.2399999999999993</v>
      </c>
      <c r="I9" s="96">
        <f>E9/G13</f>
        <v>-0.9847319278346619</v>
      </c>
      <c r="J9" s="97">
        <f>F9/H13</f>
        <v>-1.5434872662825796</v>
      </c>
      <c r="K9" s="64">
        <f>E9*F9</f>
        <v>2.88</v>
      </c>
    </row>
    <row r="10" spans="1:11" s="37" customFormat="1" ht="12" customHeight="1">
      <c r="A10" s="98">
        <v>5</v>
      </c>
      <c r="B10" s="135">
        <v>1</v>
      </c>
      <c r="C10" s="136">
        <v>2</v>
      </c>
      <c r="D10" s="99">
        <f>(B10-C10)^2</f>
        <v>1</v>
      </c>
      <c r="E10" s="100">
        <f>B10-B11</f>
        <v>-1.6</v>
      </c>
      <c r="F10" s="101">
        <f>C10-C11</f>
        <v>-0.7999999999999998</v>
      </c>
      <c r="G10" s="100">
        <f t="shared" si="0"/>
        <v>2.5600000000000005</v>
      </c>
      <c r="H10" s="101">
        <f t="shared" si="0"/>
        <v>0.6399999999999997</v>
      </c>
      <c r="I10" s="100">
        <f>E10/G13</f>
        <v>-0.9847319278346619</v>
      </c>
      <c r="J10" s="101">
        <f>F10/H13</f>
        <v>-0.6859943405700353</v>
      </c>
      <c r="K10" s="65">
        <f>E10*F10</f>
        <v>1.2799999999999998</v>
      </c>
    </row>
    <row r="11" spans="1:11" s="37" customFormat="1" ht="12" customHeight="1">
      <c r="A11" s="102" t="s">
        <v>45</v>
      </c>
      <c r="B11" s="103">
        <f>AVERAGE(B6:B10)</f>
        <v>2.6</v>
      </c>
      <c r="C11" s="104">
        <f>AVERAGE(C6:C10)</f>
        <v>2.8</v>
      </c>
      <c r="D11" s="40"/>
      <c r="E11" s="150" t="s">
        <v>46</v>
      </c>
      <c r="F11" s="151"/>
      <c r="G11" s="105">
        <f>SUM(G6:G10)</f>
        <v>13.200000000000001</v>
      </c>
      <c r="H11" s="106">
        <f>SUM(H6:H10)</f>
        <v>6.8</v>
      </c>
      <c r="J11" s="107" t="s">
        <v>47</v>
      </c>
      <c r="K11" s="108">
        <f>SUM(K6:K10)</f>
        <v>5.6</v>
      </c>
    </row>
    <row r="12" spans="5:11" s="37" customFormat="1" ht="12" customHeight="1">
      <c r="E12" s="150" t="s">
        <v>171</v>
      </c>
      <c r="F12" s="151"/>
      <c r="G12" s="105">
        <f>G11/B4</f>
        <v>2.64</v>
      </c>
      <c r="H12" s="106">
        <f>H11/B4</f>
        <v>1.3599999999999999</v>
      </c>
      <c r="J12" s="109" t="s">
        <v>48</v>
      </c>
      <c r="K12" s="108">
        <f>K11/B4</f>
        <v>1.1199999999999999</v>
      </c>
    </row>
    <row r="13" spans="5:8" s="37" customFormat="1" ht="12" customHeight="1">
      <c r="E13" s="150" t="s">
        <v>49</v>
      </c>
      <c r="F13" s="151"/>
      <c r="G13" s="105">
        <f>SQRT(G12)</f>
        <v>1.624807680927192</v>
      </c>
      <c r="H13" s="106">
        <f>SQRT(H12)</f>
        <v>1.16619037896906</v>
      </c>
    </row>
    <row r="14" spans="9:11" s="37" customFormat="1" ht="12" customHeight="1">
      <c r="I14" s="152" t="s">
        <v>50</v>
      </c>
      <c r="J14" s="153"/>
      <c r="K14" s="110">
        <f>K12/(G13*H13)</f>
        <v>0.5910804632890486</v>
      </c>
    </row>
    <row r="15" s="37" customFormat="1" ht="12" customHeight="1"/>
    <row r="16" spans="1:11" s="37" customFormat="1" ht="12" customHeight="1">
      <c r="A16" s="149" t="s">
        <v>51</v>
      </c>
      <c r="B16" s="149"/>
      <c r="D16" s="37" t="s">
        <v>52</v>
      </c>
      <c r="I16" s="111"/>
      <c r="J16" s="112" t="s">
        <v>53</v>
      </c>
      <c r="K16" s="113" t="s">
        <v>54</v>
      </c>
    </row>
    <row r="17" spans="1:11" s="37" customFormat="1" ht="12" customHeight="1">
      <c r="A17" s="43"/>
      <c r="B17" s="114">
        <v>1</v>
      </c>
      <c r="C17" s="115">
        <v>2</v>
      </c>
      <c r="D17" s="115">
        <v>3</v>
      </c>
      <c r="E17" s="116">
        <v>4</v>
      </c>
      <c r="F17" s="43">
        <v>5</v>
      </c>
      <c r="I17" s="117" t="s">
        <v>53</v>
      </c>
      <c r="J17" s="118">
        <v>1</v>
      </c>
      <c r="K17" s="119" t="s">
        <v>55</v>
      </c>
    </row>
    <row r="18" spans="1:11" s="37" customFormat="1" ht="12" customHeight="1">
      <c r="A18" s="120">
        <v>1</v>
      </c>
      <c r="B18" s="74"/>
      <c r="C18" s="121"/>
      <c r="D18" s="121"/>
      <c r="E18" s="121"/>
      <c r="F18" s="122"/>
      <c r="I18" s="123" t="s">
        <v>54</v>
      </c>
      <c r="J18" s="124">
        <v>0.59</v>
      </c>
      <c r="K18" s="125">
        <v>1</v>
      </c>
    </row>
    <row r="19" spans="1:6" s="37" customFormat="1" ht="12" customHeight="1">
      <c r="A19" s="50">
        <v>2</v>
      </c>
      <c r="B19" s="13">
        <f>SQRT((B7-B6)^2+(C7-C6)^2)</f>
        <v>1.4142135623730951</v>
      </c>
      <c r="C19" s="75"/>
      <c r="D19" s="126"/>
      <c r="E19" s="126"/>
      <c r="F19" s="127"/>
    </row>
    <row r="20" spans="1:6" s="37" customFormat="1" ht="12.75">
      <c r="A20" s="50">
        <v>3</v>
      </c>
      <c r="B20" s="13">
        <f>SQRT((B8-B6)^2+(C8-C6)^2)</f>
        <v>3.1622776601683795</v>
      </c>
      <c r="C20" s="14">
        <f>SQRT((B8-B7)^2+(C8-C7)^2)</f>
        <v>2</v>
      </c>
      <c r="D20" s="75"/>
      <c r="E20" s="126"/>
      <c r="F20" s="127"/>
    </row>
    <row r="21" spans="1:6" s="37" customFormat="1" ht="12.75">
      <c r="A21" s="50">
        <v>4</v>
      </c>
      <c r="B21" s="13">
        <f>SQRT((B9-B6)^2+(C9-C6)^2)</f>
        <v>4.47213595499958</v>
      </c>
      <c r="C21" s="14">
        <f>SQRT((B9-B7)^2+(C9-C7)^2)</f>
        <v>4.242640687119285</v>
      </c>
      <c r="D21" s="14">
        <f>SQRT((B9-B8)^2+(C9-C8)^2)</f>
        <v>3.1622776601683795</v>
      </c>
      <c r="E21" s="75"/>
      <c r="F21" s="127"/>
    </row>
    <row r="22" spans="1:6" s="37" customFormat="1" ht="12.75">
      <c r="A22" s="56">
        <v>5</v>
      </c>
      <c r="B22" s="18">
        <f>SQRT((B10-B6)^2+(C10-C6)^2)</f>
        <v>4.123105625617661</v>
      </c>
      <c r="C22" s="19">
        <f>SQRT((B10-B7)^2+(C10-C7)^2)</f>
        <v>3.605551275463989</v>
      </c>
      <c r="D22" s="19">
        <f>SQRT((B10-B8)^2+(C10-C8)^2)</f>
        <v>2.23606797749979</v>
      </c>
      <c r="E22" s="19">
        <f>SQRT((B10-B9)^2+(C10-C9)^2)</f>
        <v>1</v>
      </c>
      <c r="F22" s="76"/>
    </row>
    <row r="23" s="37" customFormat="1" ht="12.75"/>
    <row r="24" spans="1:4" s="37" customFormat="1" ht="15.75">
      <c r="A24" s="149" t="s">
        <v>56</v>
      </c>
      <c r="B24" s="149"/>
      <c r="D24" s="37" t="s">
        <v>57</v>
      </c>
    </row>
    <row r="25" spans="1:6" s="37" customFormat="1" ht="12.75">
      <c r="A25" s="43"/>
      <c r="B25" s="114">
        <v>1</v>
      </c>
      <c r="C25" s="115">
        <v>2</v>
      </c>
      <c r="D25" s="115">
        <v>3</v>
      </c>
      <c r="E25" s="115">
        <v>4</v>
      </c>
      <c r="F25" s="128">
        <v>5</v>
      </c>
    </row>
    <row r="26" spans="1:6" s="37" customFormat="1" ht="12.75">
      <c r="A26" s="120">
        <v>1</v>
      </c>
      <c r="B26" s="74"/>
      <c r="C26" s="129"/>
      <c r="D26" s="129"/>
      <c r="E26" s="129"/>
      <c r="F26" s="130"/>
    </row>
    <row r="27" spans="1:6" s="37" customFormat="1" ht="12.75">
      <c r="A27" s="50">
        <v>2</v>
      </c>
      <c r="B27" s="24">
        <f>(B7-B6)^2+(C7-C6)^2</f>
        <v>2</v>
      </c>
      <c r="C27" s="75"/>
      <c r="D27" s="126"/>
      <c r="E27" s="126"/>
      <c r="F27" s="127"/>
    </row>
    <row r="28" spans="1:6" s="37" customFormat="1" ht="12.75">
      <c r="A28" s="50">
        <v>3</v>
      </c>
      <c r="B28" s="24">
        <f>(B8-B6)^2+(C8-C6)^2</f>
        <v>10</v>
      </c>
      <c r="C28" s="21">
        <f>(B8-B7)^2+(C8-C7)^2</f>
        <v>4</v>
      </c>
      <c r="D28" s="75"/>
      <c r="E28" s="126"/>
      <c r="F28" s="127"/>
    </row>
    <row r="29" spans="1:6" s="37" customFormat="1" ht="12.75">
      <c r="A29" s="50">
        <v>4</v>
      </c>
      <c r="B29" s="24">
        <f>(B9-B6)^2+(C9-C6)^2</f>
        <v>20</v>
      </c>
      <c r="C29" s="21">
        <f>(B9-B7)^2+(C9-C7)^2</f>
        <v>18</v>
      </c>
      <c r="D29" s="21">
        <f>(B9-B8)^2+(C9-C8)^2</f>
        <v>10</v>
      </c>
      <c r="E29" s="75"/>
      <c r="F29" s="127"/>
    </row>
    <row r="30" spans="1:6" s="37" customFormat="1" ht="12.75">
      <c r="A30" s="56">
        <v>5</v>
      </c>
      <c r="B30" s="25">
        <f>(B10-B6)^2+(C10-C6)^2</f>
        <v>17</v>
      </c>
      <c r="C30" s="26">
        <f>(B10-B7)^2+(C10-C7)^2</f>
        <v>13</v>
      </c>
      <c r="D30" s="26">
        <f>(B10-B8)^2+(C10-C8)^2</f>
        <v>5</v>
      </c>
      <c r="E30" s="26">
        <f>(B10-B9)^2+(C10-C9)^2</f>
        <v>1</v>
      </c>
      <c r="F30" s="76"/>
    </row>
    <row r="31" s="37" customFormat="1" ht="12.75"/>
    <row r="32" spans="1:4" s="37" customFormat="1" ht="15.75">
      <c r="A32" s="149" t="s">
        <v>58</v>
      </c>
      <c r="B32" s="149"/>
      <c r="D32" s="37" t="s">
        <v>59</v>
      </c>
    </row>
    <row r="33" spans="1:6" s="37" customFormat="1" ht="12.75">
      <c r="A33" s="43"/>
      <c r="B33" s="114">
        <v>1</v>
      </c>
      <c r="C33" s="115">
        <v>2</v>
      </c>
      <c r="D33" s="115">
        <v>3</v>
      </c>
      <c r="E33" s="115">
        <v>4</v>
      </c>
      <c r="F33" s="128">
        <v>5</v>
      </c>
    </row>
    <row r="34" spans="1:6" s="37" customFormat="1" ht="12.75">
      <c r="A34" s="120">
        <v>1</v>
      </c>
      <c r="B34" s="74"/>
      <c r="C34" s="24"/>
      <c r="D34" s="24"/>
      <c r="E34" s="24"/>
      <c r="F34" s="27"/>
    </row>
    <row r="35" spans="1:6" s="37" customFormat="1" ht="12.75">
      <c r="A35" s="50">
        <v>2</v>
      </c>
      <c r="B35" s="24">
        <f>SQRT(((B7-B6)/G13)^2+((C7-C6)/H13)^2)</f>
        <v>1.055500827301873</v>
      </c>
      <c r="C35" s="75"/>
      <c r="D35" s="126"/>
      <c r="E35" s="126"/>
      <c r="F35" s="127"/>
    </row>
    <row r="36" spans="1:6" s="37" customFormat="1" ht="12.75">
      <c r="A36" s="50">
        <v>3</v>
      </c>
      <c r="B36" s="24">
        <f>SQRT(((B8-B6)/G13)^2+((C8-C6)/H13)^2)</f>
        <v>2.0357762712876797</v>
      </c>
      <c r="C36" s="21">
        <f>SQRT(((B8-B7)/G13)^2+((C8-C7)/H13)^2)</f>
        <v>1.2309149097933274</v>
      </c>
      <c r="D36" s="75"/>
      <c r="E36" s="126"/>
      <c r="F36" s="127"/>
    </row>
    <row r="37" spans="1:6" s="37" customFormat="1" ht="12.75">
      <c r="A37" s="50">
        <v>4</v>
      </c>
      <c r="B37" s="24">
        <f>SQRT(((B9-B6)/G13)^2+((C9-C6)/H13)^2)</f>
        <v>3.0002970738235737</v>
      </c>
      <c r="C37" s="21">
        <f>SQRT(((B9-B7)/G13)^2+((C9-C7)/H13)^2)</f>
        <v>3.166502481905618</v>
      </c>
      <c r="D37" s="21">
        <f>SQRT(((B9-B8)/G13)^2+((C9-C8)/H13)^2)</f>
        <v>2.6450774917970565</v>
      </c>
      <c r="E37" s="75"/>
      <c r="F37" s="127"/>
    </row>
    <row r="38" spans="1:6" s="37" customFormat="1" ht="12.75">
      <c r="A38" s="56">
        <v>5</v>
      </c>
      <c r="B38" s="25">
        <f>SQRT(((B10-B6)/G13)^2+((C10-C6)/H13)^2)</f>
        <v>2.606894738621627</v>
      </c>
      <c r="C38" s="26">
        <f>SQRT(((B10-B7)/G13)^2+((C10-C7)/H13)^2)</f>
        <v>2.519973686306892</v>
      </c>
      <c r="D38" s="26">
        <f>SQRT(((B10-B8)/G13)^2+((C10-C8)/H13)^2)</f>
        <v>1.8220769328917248</v>
      </c>
      <c r="E38" s="26">
        <f>SQRT(((B10-B9)/G13)^2+((C10-C9)/H13)^2)</f>
        <v>0.8574929257125443</v>
      </c>
      <c r="F38" s="76"/>
    </row>
  </sheetData>
  <mergeCells count="7">
    <mergeCell ref="I14:J14"/>
    <mergeCell ref="A24:B24"/>
    <mergeCell ref="A32:B32"/>
    <mergeCell ref="A16:B16"/>
    <mergeCell ref="E11:F11"/>
    <mergeCell ref="E12:F12"/>
    <mergeCell ref="E13:F1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31">
      <selection activeCell="C12" sqref="C12"/>
    </sheetView>
  </sheetViews>
  <sheetFormatPr defaultColWidth="9.00390625" defaultRowHeight="13.5"/>
  <cols>
    <col min="1" max="1" width="14.25390625" style="34" customWidth="1"/>
    <col min="2" max="7" width="11.625" style="34" customWidth="1"/>
    <col min="8" max="16384" width="9.00390625" style="34" customWidth="1"/>
  </cols>
  <sheetData>
    <row r="1" spans="1:3" s="37" customFormat="1" ht="15.75">
      <c r="A1" s="149" t="s">
        <v>114</v>
      </c>
      <c r="B1" s="149"/>
      <c r="C1" s="37" t="s">
        <v>121</v>
      </c>
    </row>
    <row r="2" spans="1:6" s="37" customFormat="1" ht="13.5">
      <c r="A2" s="8"/>
      <c r="B2" s="9">
        <v>1</v>
      </c>
      <c r="C2" s="10">
        <v>2</v>
      </c>
      <c r="D2" s="10">
        <v>3</v>
      </c>
      <c r="E2" s="10">
        <v>4</v>
      </c>
      <c r="F2" s="20">
        <v>5</v>
      </c>
    </row>
    <row r="3" spans="1:6" s="37" customFormat="1" ht="13.5">
      <c r="A3" s="11">
        <v>1</v>
      </c>
      <c r="B3" s="74"/>
      <c r="C3" s="22"/>
      <c r="D3" s="22"/>
      <c r="E3" s="22"/>
      <c r="F3" s="23"/>
    </row>
    <row r="4" spans="1:6" s="37" customFormat="1" ht="13.5">
      <c r="A4" s="12">
        <v>2</v>
      </c>
      <c r="B4" s="24">
        <v>2</v>
      </c>
      <c r="C4" s="75"/>
      <c r="D4" s="15"/>
      <c r="E4" s="15"/>
      <c r="F4" s="16"/>
    </row>
    <row r="5" spans="1:6" s="37" customFormat="1" ht="13.5">
      <c r="A5" s="12">
        <v>3</v>
      </c>
      <c r="B5" s="24">
        <v>10</v>
      </c>
      <c r="C5" s="21">
        <v>4</v>
      </c>
      <c r="D5" s="75"/>
      <c r="E5" s="15"/>
      <c r="F5" s="16"/>
    </row>
    <row r="6" spans="1:6" s="37" customFormat="1" ht="13.5">
      <c r="A6" s="12">
        <v>4</v>
      </c>
      <c r="B6" s="24">
        <v>20</v>
      </c>
      <c r="C6" s="21">
        <v>18</v>
      </c>
      <c r="D6" s="21">
        <v>10</v>
      </c>
      <c r="E6" s="75"/>
      <c r="F6" s="16"/>
    </row>
    <row r="7" spans="1:6" s="37" customFormat="1" ht="13.5">
      <c r="A7" s="17">
        <v>5</v>
      </c>
      <c r="B7" s="25">
        <v>17</v>
      </c>
      <c r="C7" s="26">
        <v>13</v>
      </c>
      <c r="D7" s="26">
        <v>5</v>
      </c>
      <c r="E7" s="38">
        <v>1</v>
      </c>
      <c r="F7" s="76"/>
    </row>
    <row r="8" s="37" customFormat="1" ht="12.75"/>
    <row r="9" spans="1:5" s="37" customFormat="1" ht="12.75">
      <c r="A9" s="81" t="s">
        <v>116</v>
      </c>
      <c r="E9" s="37" t="s">
        <v>20</v>
      </c>
    </row>
    <row r="10" spans="1:6" s="37" customFormat="1" ht="12.75">
      <c r="A10" s="37" t="s">
        <v>122</v>
      </c>
      <c r="E10" s="39" t="s">
        <v>123</v>
      </c>
      <c r="F10" s="37" t="s">
        <v>124</v>
      </c>
    </row>
    <row r="11" spans="1:2" s="37" customFormat="1" ht="12.75">
      <c r="A11" s="37" t="s">
        <v>125</v>
      </c>
      <c r="B11" s="37">
        <v>0.5</v>
      </c>
    </row>
    <row r="12" spans="1:2" s="37" customFormat="1" ht="12.75">
      <c r="A12" s="37" t="s">
        <v>126</v>
      </c>
      <c r="B12" s="37">
        <v>0.5</v>
      </c>
    </row>
    <row r="13" spans="1:2" s="37" customFormat="1" ht="12.75">
      <c r="A13" s="37" t="s">
        <v>127</v>
      </c>
      <c r="B13" s="37">
        <v>0</v>
      </c>
    </row>
    <row r="14" spans="1:2" s="37" customFormat="1" ht="12.75">
      <c r="A14" s="37" t="s">
        <v>128</v>
      </c>
      <c r="B14" s="37">
        <v>-0.5</v>
      </c>
    </row>
    <row r="15" s="37" customFormat="1" ht="12.75"/>
    <row r="16" spans="1:6" s="37" customFormat="1" ht="13.5" customHeight="1">
      <c r="A16" s="68" t="s">
        <v>115</v>
      </c>
      <c r="B16" s="37">
        <v>1</v>
      </c>
      <c r="C16" s="154" t="s">
        <v>114</v>
      </c>
      <c r="D16" s="154"/>
      <c r="E16" s="154"/>
      <c r="F16" s="41">
        <v>1</v>
      </c>
    </row>
    <row r="17" spans="1:3" s="37" customFormat="1" ht="12.75">
      <c r="A17" s="37" t="s">
        <v>129</v>
      </c>
      <c r="B17" s="37" t="s">
        <v>130</v>
      </c>
      <c r="C17" s="42" t="s">
        <v>131</v>
      </c>
    </row>
    <row r="18" spans="1:6" s="37" customFormat="1" ht="12.75">
      <c r="A18" s="37" t="s">
        <v>132</v>
      </c>
      <c r="E18" s="39" t="s">
        <v>123</v>
      </c>
      <c r="F18" s="37" t="s">
        <v>133</v>
      </c>
    </row>
    <row r="19" spans="1:5" s="37" customFormat="1" ht="12.75">
      <c r="A19" s="43"/>
      <c r="B19" s="44">
        <v>1</v>
      </c>
      <c r="C19" s="45">
        <v>2</v>
      </c>
      <c r="D19" s="44">
        <v>3</v>
      </c>
      <c r="E19" s="46" t="s">
        <v>134</v>
      </c>
    </row>
    <row r="20" spans="1:5" s="37" customFormat="1" ht="12.75">
      <c r="A20" s="47">
        <v>1</v>
      </c>
      <c r="B20" s="77"/>
      <c r="C20" s="48"/>
      <c r="D20" s="48"/>
      <c r="E20" s="49"/>
    </row>
    <row r="21" spans="1:5" s="37" customFormat="1" ht="12.75">
      <c r="A21" s="50">
        <v>2</v>
      </c>
      <c r="B21" s="51">
        <f>B4</f>
        <v>2</v>
      </c>
      <c r="C21" s="78"/>
      <c r="D21" s="52"/>
      <c r="E21" s="53"/>
    </row>
    <row r="22" spans="1:5" s="37" customFormat="1" ht="12.75">
      <c r="A22" s="50">
        <v>3</v>
      </c>
      <c r="B22" s="54">
        <f>B5</f>
        <v>10</v>
      </c>
      <c r="C22" s="54">
        <f>C5</f>
        <v>4</v>
      </c>
      <c r="D22" s="78"/>
      <c r="E22" s="55"/>
    </row>
    <row r="23" spans="1:5" s="37" customFormat="1" ht="12.75">
      <c r="A23" s="56" t="s">
        <v>134</v>
      </c>
      <c r="B23" s="57">
        <f>0.5*B6+0.5*B7-0.5*ABS(B6-B7)</f>
        <v>17</v>
      </c>
      <c r="C23" s="58">
        <f>0.5*C6+0.5*C7-0.5*ABS(C6-C7)</f>
        <v>13</v>
      </c>
      <c r="D23" s="58">
        <f>0.5*D6+0.5*D7-0.5*ABS(D6-D7)</f>
        <v>5</v>
      </c>
      <c r="E23" s="79"/>
    </row>
    <row r="24" s="37" customFormat="1" ht="12.75"/>
    <row r="25" spans="1:6" s="37" customFormat="1" ht="13.5" customHeight="1">
      <c r="A25" s="68" t="s">
        <v>115</v>
      </c>
      <c r="B25" s="37">
        <v>2</v>
      </c>
      <c r="C25" s="154" t="s">
        <v>120</v>
      </c>
      <c r="D25" s="154"/>
      <c r="E25" s="154"/>
      <c r="F25" s="41">
        <v>2</v>
      </c>
    </row>
    <row r="26" spans="1:3" s="37" customFormat="1" ht="12.75">
      <c r="A26" s="37" t="s">
        <v>129</v>
      </c>
      <c r="B26" s="37" t="s">
        <v>135</v>
      </c>
      <c r="C26" s="42" t="s">
        <v>136</v>
      </c>
    </row>
    <row r="27" spans="1:6" s="37" customFormat="1" ht="12.75">
      <c r="A27" s="37" t="s">
        <v>137</v>
      </c>
      <c r="E27" s="39" t="s">
        <v>123</v>
      </c>
      <c r="F27" s="37" t="s">
        <v>138</v>
      </c>
    </row>
    <row r="28" spans="1:4" s="37" customFormat="1" ht="12.75">
      <c r="A28" s="43"/>
      <c r="B28" s="44" t="s">
        <v>139</v>
      </c>
      <c r="C28" s="44">
        <v>3</v>
      </c>
      <c r="D28" s="46" t="s">
        <v>134</v>
      </c>
    </row>
    <row r="29" spans="1:4" s="37" customFormat="1" ht="12.75">
      <c r="A29" s="59" t="s">
        <v>139</v>
      </c>
      <c r="B29" s="77"/>
      <c r="C29" s="48"/>
      <c r="D29" s="49"/>
    </row>
    <row r="30" spans="1:4" s="37" customFormat="1" ht="12.75">
      <c r="A30" s="50">
        <v>3</v>
      </c>
      <c r="B30" s="60">
        <f>0.5*B22+0.5*C22-0.5*ABS(B22-C22)</f>
        <v>4</v>
      </c>
      <c r="C30" s="78"/>
      <c r="D30" s="53"/>
    </row>
    <row r="31" spans="1:4" s="37" customFormat="1" ht="12.75">
      <c r="A31" s="56" t="s">
        <v>134</v>
      </c>
      <c r="B31" s="57">
        <f>0.5*B23+0.5*C23-0.5*ABS(B23-C23)</f>
        <v>13</v>
      </c>
      <c r="C31" s="58">
        <f>D23</f>
        <v>5</v>
      </c>
      <c r="D31" s="79"/>
    </row>
    <row r="32" s="37" customFormat="1" ht="12.75"/>
    <row r="33" spans="1:6" s="37" customFormat="1" ht="13.5" customHeight="1">
      <c r="A33" s="68" t="s">
        <v>115</v>
      </c>
      <c r="B33" s="37">
        <v>3</v>
      </c>
      <c r="C33" s="154" t="s">
        <v>120</v>
      </c>
      <c r="D33" s="154"/>
      <c r="E33" s="154"/>
      <c r="F33" s="41">
        <v>4</v>
      </c>
    </row>
    <row r="34" spans="1:3" s="37" customFormat="1" ht="12.75">
      <c r="A34" s="37" t="s">
        <v>129</v>
      </c>
      <c r="B34" s="37" t="s">
        <v>140</v>
      </c>
      <c r="C34" s="42" t="s">
        <v>141</v>
      </c>
    </row>
    <row r="35" spans="1:6" s="37" customFormat="1" ht="12.75">
      <c r="A35" s="37" t="s">
        <v>142</v>
      </c>
      <c r="E35" s="39" t="s">
        <v>123</v>
      </c>
      <c r="F35" s="37" t="s">
        <v>143</v>
      </c>
    </row>
    <row r="36" spans="1:3" s="37" customFormat="1" ht="12.75">
      <c r="A36" s="43"/>
      <c r="B36" s="45" t="s">
        <v>144</v>
      </c>
      <c r="C36" s="46" t="s">
        <v>134</v>
      </c>
    </row>
    <row r="37" spans="1:3" s="37" customFormat="1" ht="12.75">
      <c r="A37" s="61" t="s">
        <v>144</v>
      </c>
      <c r="B37" s="77"/>
      <c r="C37" s="49"/>
    </row>
    <row r="38" spans="1:3" s="37" customFormat="1" ht="12.75">
      <c r="A38" s="56" t="s">
        <v>134</v>
      </c>
      <c r="B38" s="62">
        <f>0.5*B31+0.5*C31-0.5*ABS(B31-C31)</f>
        <v>5</v>
      </c>
      <c r="C38" s="79"/>
    </row>
    <row r="39" s="37" customFormat="1" ht="12.75"/>
    <row r="40" spans="1:6" s="37" customFormat="1" ht="13.5" customHeight="1">
      <c r="A40" s="68" t="s">
        <v>115</v>
      </c>
      <c r="B40" s="37">
        <v>4</v>
      </c>
      <c r="C40" s="154" t="s">
        <v>120</v>
      </c>
      <c r="D40" s="154"/>
      <c r="E40" s="154"/>
      <c r="F40" s="41">
        <v>5</v>
      </c>
    </row>
    <row r="41" spans="3:6" s="37" customFormat="1" ht="13.5" customHeight="1">
      <c r="C41" s="40"/>
      <c r="D41" s="40"/>
      <c r="E41" s="40"/>
      <c r="F41" s="41"/>
    </row>
    <row r="42" spans="3:6" s="37" customFormat="1" ht="13.5" customHeight="1">
      <c r="C42" s="40"/>
      <c r="D42" s="40"/>
      <c r="E42" s="40"/>
      <c r="F42" s="41"/>
    </row>
    <row r="43" spans="3:6" s="37" customFormat="1" ht="13.5" customHeight="1">
      <c r="C43" s="40"/>
      <c r="D43" s="40"/>
      <c r="E43" s="40"/>
      <c r="F43" s="41"/>
    </row>
    <row r="44" s="37" customFormat="1" ht="12.75"/>
    <row r="45" s="37" customFormat="1" ht="12.75"/>
    <row r="46" s="37" customFormat="1" ht="12.75"/>
    <row r="47" s="37" customFormat="1" ht="12.75"/>
    <row r="48" s="37" customFormat="1" ht="12.75">
      <c r="F48" s="41">
        <v>2.24</v>
      </c>
    </row>
    <row r="49" spans="1:6" s="37" customFormat="1" ht="33" customHeight="1">
      <c r="A49" s="43"/>
      <c r="B49" s="35" t="s">
        <v>145</v>
      </c>
      <c r="C49" s="155" t="s">
        <v>146</v>
      </c>
      <c r="D49" s="156"/>
      <c r="E49" s="36" t="s">
        <v>147</v>
      </c>
      <c r="F49" s="41"/>
    </row>
    <row r="50" spans="1:6" s="37" customFormat="1" ht="13.5" customHeight="1">
      <c r="A50" s="59" t="s">
        <v>148</v>
      </c>
      <c r="B50" s="59" t="str">
        <f>B17</f>
        <v>(4,5)</v>
      </c>
      <c r="C50" s="159">
        <f>F16</f>
        <v>1</v>
      </c>
      <c r="D50" s="160"/>
      <c r="E50" s="63">
        <f>SQRT(C50)</f>
        <v>1</v>
      </c>
      <c r="F50" s="41"/>
    </row>
    <row r="51" spans="1:6" s="37" customFormat="1" ht="13.5" customHeight="1">
      <c r="A51" s="50" t="s">
        <v>117</v>
      </c>
      <c r="B51" s="50" t="str">
        <f>B26</f>
        <v>(1,2)</v>
      </c>
      <c r="C51" s="161">
        <f>F25</f>
        <v>2</v>
      </c>
      <c r="D51" s="162"/>
      <c r="E51" s="64">
        <f>SQRT(C51)</f>
        <v>1.4142135623730951</v>
      </c>
      <c r="F51" s="41">
        <v>2</v>
      </c>
    </row>
    <row r="52" spans="1:6" s="37" customFormat="1" ht="13.5" customHeight="1">
      <c r="A52" s="50" t="s">
        <v>118</v>
      </c>
      <c r="B52" s="50" t="str">
        <f>B34</f>
        <v>({1,2},3)</v>
      </c>
      <c r="C52" s="161">
        <f>F33</f>
        <v>4</v>
      </c>
      <c r="D52" s="162"/>
      <c r="E52" s="64">
        <f>SQRT(C52)</f>
        <v>2</v>
      </c>
      <c r="F52" s="41"/>
    </row>
    <row r="53" spans="1:9" s="37" customFormat="1" ht="13.5" customHeight="1">
      <c r="A53" s="56" t="s">
        <v>119</v>
      </c>
      <c r="B53" s="80"/>
      <c r="C53" s="157">
        <f>F40</f>
        <v>5</v>
      </c>
      <c r="D53" s="158"/>
      <c r="E53" s="65">
        <f>SQRT(C53)</f>
        <v>2.23606797749979</v>
      </c>
      <c r="F53" s="66"/>
      <c r="G53" s="39"/>
      <c r="H53" s="39"/>
      <c r="I53" s="39"/>
    </row>
    <row r="54" s="37" customFormat="1" ht="13.5" customHeight="1">
      <c r="F54" s="41"/>
    </row>
    <row r="55" s="37" customFormat="1" ht="13.5" customHeight="1">
      <c r="F55" s="41"/>
    </row>
    <row r="56" s="37" customFormat="1" ht="12.75">
      <c r="F56" s="41">
        <v>1.14</v>
      </c>
    </row>
    <row r="57" s="37" customFormat="1" ht="12.75">
      <c r="F57" s="41"/>
    </row>
    <row r="58" s="37" customFormat="1" ht="12.75">
      <c r="F58" s="41"/>
    </row>
    <row r="59" s="37" customFormat="1" ht="12.75">
      <c r="F59" s="41">
        <v>1</v>
      </c>
    </row>
    <row r="60" s="37" customFormat="1" ht="12.75">
      <c r="F60" s="41"/>
    </row>
    <row r="61" s="37" customFormat="1" ht="12.75">
      <c r="F61" s="41"/>
    </row>
    <row r="62" spans="7:12" s="37" customFormat="1" ht="12.75">
      <c r="G62" s="67" t="s">
        <v>149</v>
      </c>
      <c r="H62" s="67" t="s">
        <v>150</v>
      </c>
      <c r="I62" s="67" t="s">
        <v>151</v>
      </c>
      <c r="J62" s="67" t="s">
        <v>152</v>
      </c>
      <c r="K62" s="67" t="s">
        <v>153</v>
      </c>
      <c r="L62" s="39"/>
    </row>
  </sheetData>
  <mergeCells count="10">
    <mergeCell ref="C53:D53"/>
    <mergeCell ref="C50:D50"/>
    <mergeCell ref="C51:D51"/>
    <mergeCell ref="C52:D52"/>
    <mergeCell ref="A1:B1"/>
    <mergeCell ref="C16:E16"/>
    <mergeCell ref="C25:E25"/>
    <mergeCell ref="C49:D49"/>
    <mergeCell ref="C33:E33"/>
    <mergeCell ref="C40:E4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43">
      <selection activeCell="A1" sqref="A1:B1"/>
    </sheetView>
  </sheetViews>
  <sheetFormatPr defaultColWidth="9.00390625" defaultRowHeight="13.5"/>
  <cols>
    <col min="1" max="1" width="15.00390625" style="34" customWidth="1"/>
    <col min="2" max="7" width="11.625" style="34" customWidth="1"/>
    <col min="8" max="16384" width="9.00390625" style="34" customWidth="1"/>
  </cols>
  <sheetData>
    <row r="1" spans="1:3" s="37" customFormat="1" ht="15.75">
      <c r="A1" s="149" t="s">
        <v>114</v>
      </c>
      <c r="B1" s="149"/>
      <c r="C1" s="37" t="s">
        <v>155</v>
      </c>
    </row>
    <row r="2" spans="1:6" s="37" customFormat="1" ht="13.5">
      <c r="A2" s="8"/>
      <c r="B2" s="9">
        <v>1</v>
      </c>
      <c r="C2" s="10">
        <v>2</v>
      </c>
      <c r="D2" s="10">
        <v>3</v>
      </c>
      <c r="E2" s="10">
        <v>4</v>
      </c>
      <c r="F2" s="20">
        <v>5</v>
      </c>
    </row>
    <row r="3" spans="1:6" s="37" customFormat="1" ht="13.5">
      <c r="A3" s="11">
        <v>1</v>
      </c>
      <c r="B3" s="74"/>
      <c r="C3" s="22"/>
      <c r="D3" s="22"/>
      <c r="E3" s="22"/>
      <c r="F3" s="23"/>
    </row>
    <row r="4" spans="1:6" s="37" customFormat="1" ht="13.5">
      <c r="A4" s="12">
        <v>2</v>
      </c>
      <c r="B4" s="24">
        <v>2</v>
      </c>
      <c r="C4" s="75"/>
      <c r="D4" s="15"/>
      <c r="E4" s="15"/>
      <c r="F4" s="16"/>
    </row>
    <row r="5" spans="1:6" s="37" customFormat="1" ht="13.5">
      <c r="A5" s="12">
        <v>3</v>
      </c>
      <c r="B5" s="24">
        <v>10</v>
      </c>
      <c r="C5" s="21">
        <v>4</v>
      </c>
      <c r="D5" s="75"/>
      <c r="E5" s="15"/>
      <c r="F5" s="16"/>
    </row>
    <row r="6" spans="1:6" s="37" customFormat="1" ht="13.5">
      <c r="A6" s="12">
        <v>4</v>
      </c>
      <c r="B6" s="24">
        <v>20</v>
      </c>
      <c r="C6" s="21">
        <v>18</v>
      </c>
      <c r="D6" s="21">
        <v>10</v>
      </c>
      <c r="E6" s="75"/>
      <c r="F6" s="16"/>
    </row>
    <row r="7" spans="1:6" s="37" customFormat="1" ht="13.5">
      <c r="A7" s="17">
        <v>5</v>
      </c>
      <c r="B7" s="25">
        <v>17</v>
      </c>
      <c r="C7" s="26">
        <v>13</v>
      </c>
      <c r="D7" s="26">
        <v>5</v>
      </c>
      <c r="E7" s="38">
        <v>1</v>
      </c>
      <c r="F7" s="76"/>
    </row>
    <row r="8" s="37" customFormat="1" ht="12.75"/>
    <row r="9" spans="1:5" s="37" customFormat="1" ht="12.75">
      <c r="A9" s="81" t="s">
        <v>154</v>
      </c>
      <c r="E9" s="37" t="s">
        <v>20</v>
      </c>
    </row>
    <row r="10" spans="1:6" s="37" customFormat="1" ht="12.75">
      <c r="A10" s="37" t="s">
        <v>156</v>
      </c>
      <c r="E10" s="39" t="s">
        <v>157</v>
      </c>
      <c r="F10" s="37" t="s">
        <v>158</v>
      </c>
    </row>
    <row r="11" spans="1:2" s="37" customFormat="1" ht="12.75">
      <c r="A11" s="37" t="s">
        <v>159</v>
      </c>
      <c r="B11" s="37">
        <v>0.5</v>
      </c>
    </row>
    <row r="12" spans="1:2" s="37" customFormat="1" ht="12.75">
      <c r="A12" s="37" t="s">
        <v>160</v>
      </c>
      <c r="B12" s="37">
        <v>0.5</v>
      </c>
    </row>
    <row r="13" spans="1:2" s="37" customFormat="1" ht="12.75">
      <c r="A13" s="37" t="s">
        <v>161</v>
      </c>
      <c r="B13" s="37">
        <v>0</v>
      </c>
    </row>
    <row r="14" spans="1:2" s="37" customFormat="1" ht="12.75">
      <c r="A14" s="37" t="s">
        <v>162</v>
      </c>
      <c r="B14" s="37">
        <v>0.5</v>
      </c>
    </row>
    <row r="15" s="37" customFormat="1" ht="12.75"/>
    <row r="16" spans="1:6" s="37" customFormat="1" ht="13.5" customHeight="1">
      <c r="A16" s="68" t="s">
        <v>115</v>
      </c>
      <c r="B16" s="37">
        <v>1</v>
      </c>
      <c r="C16" s="154" t="s">
        <v>114</v>
      </c>
      <c r="D16" s="154"/>
      <c r="E16" s="154"/>
      <c r="F16" s="41">
        <v>1</v>
      </c>
    </row>
    <row r="17" spans="1:3" s="37" customFormat="1" ht="12.75">
      <c r="A17" s="37" t="s">
        <v>163</v>
      </c>
      <c r="B17" s="37" t="s">
        <v>164</v>
      </c>
      <c r="C17" s="42" t="s">
        <v>165</v>
      </c>
    </row>
    <row r="18" spans="1:6" s="37" customFormat="1" ht="12.75">
      <c r="A18" s="37" t="s">
        <v>166</v>
      </c>
      <c r="E18" s="39" t="s">
        <v>157</v>
      </c>
      <c r="F18" s="37" t="s">
        <v>167</v>
      </c>
    </row>
    <row r="19" spans="1:5" s="37" customFormat="1" ht="12.75">
      <c r="A19" s="43"/>
      <c r="B19" s="44">
        <v>1</v>
      </c>
      <c r="C19" s="45">
        <v>2</v>
      </c>
      <c r="D19" s="44">
        <v>3</v>
      </c>
      <c r="E19" s="46" t="s">
        <v>168</v>
      </c>
    </row>
    <row r="20" spans="1:5" s="37" customFormat="1" ht="12.75">
      <c r="A20" s="47">
        <v>1</v>
      </c>
      <c r="B20" s="77"/>
      <c r="C20" s="48"/>
      <c r="D20" s="48"/>
      <c r="E20" s="49"/>
    </row>
    <row r="21" spans="1:5" s="37" customFormat="1" ht="12.75">
      <c r="A21" s="50">
        <v>2</v>
      </c>
      <c r="B21" s="51">
        <f>B4</f>
        <v>2</v>
      </c>
      <c r="C21" s="78"/>
      <c r="D21" s="52"/>
      <c r="E21" s="53"/>
    </row>
    <row r="22" spans="1:5" s="37" customFormat="1" ht="12.75">
      <c r="A22" s="50">
        <v>3</v>
      </c>
      <c r="B22" s="54">
        <f>B5</f>
        <v>10</v>
      </c>
      <c r="C22" s="54">
        <f>C5</f>
        <v>4</v>
      </c>
      <c r="D22" s="78"/>
      <c r="E22" s="55"/>
    </row>
    <row r="23" spans="1:5" s="37" customFormat="1" ht="12.75">
      <c r="A23" s="56" t="s">
        <v>134</v>
      </c>
      <c r="B23" s="57">
        <f>0.5*B6+0.5*B7+0.5*ABS(B6-B7)</f>
        <v>20</v>
      </c>
      <c r="C23" s="58">
        <f>0.5*C6+0.5*C7+0.5*ABS(C6-C7)</f>
        <v>18</v>
      </c>
      <c r="D23" s="58">
        <f>0.5*D6+0.5*D7+0.5*ABS(D6-D7)</f>
        <v>10</v>
      </c>
      <c r="E23" s="79"/>
    </row>
    <row r="24" s="37" customFormat="1" ht="12.75"/>
    <row r="25" spans="1:6" s="37" customFormat="1" ht="13.5" customHeight="1">
      <c r="A25" s="68" t="s">
        <v>115</v>
      </c>
      <c r="B25" s="37">
        <v>2</v>
      </c>
      <c r="C25" s="154" t="s">
        <v>120</v>
      </c>
      <c r="D25" s="154"/>
      <c r="E25" s="154"/>
      <c r="F25" s="41">
        <v>2</v>
      </c>
    </row>
    <row r="26" spans="1:3" s="37" customFormat="1" ht="12.75">
      <c r="A26" s="37" t="s">
        <v>129</v>
      </c>
      <c r="B26" s="37" t="s">
        <v>135</v>
      </c>
      <c r="C26" s="42" t="s">
        <v>136</v>
      </c>
    </row>
    <row r="27" spans="1:6" s="37" customFormat="1" ht="12.75">
      <c r="A27" s="37" t="s">
        <v>169</v>
      </c>
      <c r="E27" s="39" t="s">
        <v>123</v>
      </c>
      <c r="F27" s="37" t="s">
        <v>0</v>
      </c>
    </row>
    <row r="28" spans="1:4" s="37" customFormat="1" ht="12.75">
      <c r="A28" s="43"/>
      <c r="B28" s="44" t="s">
        <v>139</v>
      </c>
      <c r="C28" s="44">
        <v>3</v>
      </c>
      <c r="D28" s="46" t="s">
        <v>134</v>
      </c>
    </row>
    <row r="29" spans="1:4" s="37" customFormat="1" ht="12.75">
      <c r="A29" s="59" t="s">
        <v>139</v>
      </c>
      <c r="B29" s="77"/>
      <c r="C29" s="48"/>
      <c r="D29" s="49"/>
    </row>
    <row r="30" spans="1:4" s="37" customFormat="1" ht="12.75">
      <c r="A30" s="50">
        <v>3</v>
      </c>
      <c r="B30" s="60">
        <f>0.5*B22+0.5*C22+0.5*ABS(B22-C22)</f>
        <v>10</v>
      </c>
      <c r="C30" s="78"/>
      <c r="D30" s="53"/>
    </row>
    <row r="31" spans="1:4" s="37" customFormat="1" ht="12.75">
      <c r="A31" s="56" t="s">
        <v>134</v>
      </c>
      <c r="B31" s="57">
        <f>0.5*B23+0.5*C23+0.5*ABS(B23-C23)</f>
        <v>20</v>
      </c>
      <c r="C31" s="58">
        <f>D23</f>
        <v>10</v>
      </c>
      <c r="D31" s="79"/>
    </row>
    <row r="32" s="37" customFormat="1" ht="12.75"/>
    <row r="33" spans="1:6" s="37" customFormat="1" ht="13.5" customHeight="1">
      <c r="A33" s="68" t="s">
        <v>115</v>
      </c>
      <c r="B33" s="37">
        <v>3</v>
      </c>
      <c r="C33" s="154" t="s">
        <v>120</v>
      </c>
      <c r="D33" s="154"/>
      <c r="E33" s="154"/>
      <c r="F33" s="41">
        <v>10</v>
      </c>
    </row>
    <row r="34" spans="1:3" s="37" customFormat="1" ht="12.75">
      <c r="A34" s="37" t="s">
        <v>129</v>
      </c>
      <c r="B34" s="37" t="s">
        <v>140</v>
      </c>
      <c r="C34" s="42" t="s">
        <v>141</v>
      </c>
    </row>
    <row r="35" spans="1:6" s="37" customFormat="1" ht="12.75">
      <c r="A35" s="37" t="s">
        <v>1</v>
      </c>
      <c r="E35" s="39" t="s">
        <v>123</v>
      </c>
      <c r="F35" s="37" t="s">
        <v>2</v>
      </c>
    </row>
    <row r="36" spans="1:3" s="37" customFormat="1" ht="12.75">
      <c r="A36" s="43"/>
      <c r="B36" s="45" t="s">
        <v>144</v>
      </c>
      <c r="C36" s="46" t="s">
        <v>134</v>
      </c>
    </row>
    <row r="37" spans="1:3" s="37" customFormat="1" ht="12.75">
      <c r="A37" s="61" t="s">
        <v>144</v>
      </c>
      <c r="B37" s="77"/>
      <c r="C37" s="49"/>
    </row>
    <row r="38" spans="1:3" s="37" customFormat="1" ht="12.75">
      <c r="A38" s="56" t="s">
        <v>134</v>
      </c>
      <c r="B38" s="62">
        <f>0.5*B31+0.5*C31+0.5*ABS(B31-C31)</f>
        <v>20</v>
      </c>
      <c r="C38" s="79"/>
    </row>
    <row r="39" s="37" customFormat="1" ht="12.75"/>
    <row r="40" spans="1:6" s="37" customFormat="1" ht="13.5" customHeight="1">
      <c r="A40" s="68" t="s">
        <v>115</v>
      </c>
      <c r="B40" s="37">
        <v>4</v>
      </c>
      <c r="C40" s="154" t="s">
        <v>120</v>
      </c>
      <c r="D40" s="154"/>
      <c r="E40" s="154"/>
      <c r="F40" s="41">
        <v>20</v>
      </c>
    </row>
    <row r="41" spans="3:6" s="37" customFormat="1" ht="13.5" customHeight="1">
      <c r="C41" s="40"/>
      <c r="D41" s="40"/>
      <c r="E41" s="40"/>
      <c r="F41" s="41"/>
    </row>
    <row r="42" spans="3:6" s="37" customFormat="1" ht="13.5" customHeight="1">
      <c r="C42" s="40"/>
      <c r="D42" s="40"/>
      <c r="E42" s="40"/>
      <c r="F42" s="41"/>
    </row>
    <row r="43" spans="3:6" s="37" customFormat="1" ht="13.5" customHeight="1">
      <c r="C43" s="40"/>
      <c r="D43" s="40"/>
      <c r="E43" s="40"/>
      <c r="F43" s="41"/>
    </row>
    <row r="44" s="37" customFormat="1" ht="12.75"/>
    <row r="45" s="37" customFormat="1" ht="12.75"/>
    <row r="46" s="37" customFormat="1" ht="12.75"/>
    <row r="47" s="37" customFormat="1" ht="12.75"/>
    <row r="48" s="37" customFormat="1" ht="12.75">
      <c r="F48" s="41">
        <v>4.47</v>
      </c>
    </row>
    <row r="49" spans="1:6" s="37" customFormat="1" ht="33" customHeight="1">
      <c r="A49" s="43"/>
      <c r="B49" s="35" t="s">
        <v>145</v>
      </c>
      <c r="C49" s="155" t="s">
        <v>146</v>
      </c>
      <c r="D49" s="156"/>
      <c r="E49" s="36" t="s">
        <v>147</v>
      </c>
      <c r="F49" s="41"/>
    </row>
    <row r="50" spans="1:6" s="37" customFormat="1" ht="13.5" customHeight="1">
      <c r="A50" s="59" t="s">
        <v>148</v>
      </c>
      <c r="B50" s="59" t="str">
        <f>B17</f>
        <v>(4,5)</v>
      </c>
      <c r="C50" s="159">
        <f>F16</f>
        <v>1</v>
      </c>
      <c r="D50" s="160"/>
      <c r="E50" s="63">
        <f>SQRT(C50)</f>
        <v>1</v>
      </c>
      <c r="F50" s="41"/>
    </row>
    <row r="51" spans="1:6" s="37" customFormat="1" ht="13.5" customHeight="1">
      <c r="A51" s="50" t="s">
        <v>117</v>
      </c>
      <c r="B51" s="50" t="str">
        <f>B26</f>
        <v>(1,2)</v>
      </c>
      <c r="C51" s="161">
        <f>F25</f>
        <v>2</v>
      </c>
      <c r="D51" s="162"/>
      <c r="E51" s="64">
        <f>SQRT(C51)</f>
        <v>1.4142135623730951</v>
      </c>
      <c r="F51" s="41">
        <v>3.16</v>
      </c>
    </row>
    <row r="52" spans="1:6" s="37" customFormat="1" ht="13.5" customHeight="1">
      <c r="A52" s="50" t="s">
        <v>118</v>
      </c>
      <c r="B52" s="50" t="str">
        <f>B34</f>
        <v>({1,2},3)</v>
      </c>
      <c r="C52" s="161">
        <f>F33</f>
        <v>10</v>
      </c>
      <c r="D52" s="162"/>
      <c r="E52" s="64">
        <f>SQRT(C52)</f>
        <v>3.1622776601683795</v>
      </c>
      <c r="F52" s="41"/>
    </row>
    <row r="53" spans="1:9" s="37" customFormat="1" ht="13.5" customHeight="1">
      <c r="A53" s="56" t="s">
        <v>119</v>
      </c>
      <c r="B53" s="80"/>
      <c r="C53" s="157">
        <f>F40</f>
        <v>20</v>
      </c>
      <c r="D53" s="158"/>
      <c r="E53" s="65">
        <f>SQRT(C53)</f>
        <v>4.47213595499958</v>
      </c>
      <c r="F53" s="41"/>
      <c r="G53" s="39"/>
      <c r="H53" s="39"/>
      <c r="I53" s="39"/>
    </row>
    <row r="54" s="37" customFormat="1" ht="13.5" customHeight="1">
      <c r="F54" s="41"/>
    </row>
    <row r="55" s="37" customFormat="1" ht="13.5" customHeight="1">
      <c r="F55" s="41"/>
    </row>
    <row r="56" s="37" customFormat="1" ht="12.75">
      <c r="F56" s="41">
        <v>1.41</v>
      </c>
    </row>
    <row r="57" s="37" customFormat="1" ht="12.75">
      <c r="F57" s="41"/>
    </row>
    <row r="58" s="37" customFormat="1" ht="12.75">
      <c r="F58" s="41"/>
    </row>
    <row r="59" s="37" customFormat="1" ht="12.75">
      <c r="F59" s="41">
        <v>1</v>
      </c>
    </row>
    <row r="60" s="37" customFormat="1" ht="12.75">
      <c r="F60" s="41"/>
    </row>
    <row r="61" s="37" customFormat="1" ht="12.75">
      <c r="F61" s="41"/>
    </row>
    <row r="62" spans="7:12" s="37" customFormat="1" ht="12.75">
      <c r="G62" s="67" t="s">
        <v>149</v>
      </c>
      <c r="H62" s="67" t="s">
        <v>150</v>
      </c>
      <c r="I62" s="67" t="s">
        <v>151</v>
      </c>
      <c r="J62" s="67" t="s">
        <v>152</v>
      </c>
      <c r="K62" s="67" t="s">
        <v>153</v>
      </c>
      <c r="L62" s="39"/>
    </row>
  </sheetData>
  <mergeCells count="10">
    <mergeCell ref="C53:D53"/>
    <mergeCell ref="C33:E33"/>
    <mergeCell ref="A1:B1"/>
    <mergeCell ref="C16:E16"/>
    <mergeCell ref="C25:E25"/>
    <mergeCell ref="C52:D52"/>
    <mergeCell ref="C49:D49"/>
    <mergeCell ref="C50:D50"/>
    <mergeCell ref="C51:D51"/>
    <mergeCell ref="C40:E4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:B1"/>
    </sheetView>
  </sheetViews>
  <sheetFormatPr defaultColWidth="9.00390625" defaultRowHeight="13.5"/>
  <cols>
    <col min="1" max="1" width="13.875" style="34" customWidth="1"/>
    <col min="2" max="7" width="11.625" style="34" customWidth="1"/>
    <col min="8" max="16384" width="9.00390625" style="34" customWidth="1"/>
  </cols>
  <sheetData>
    <row r="1" spans="1:3" s="37" customFormat="1" ht="15.75">
      <c r="A1" s="149" t="s">
        <v>114</v>
      </c>
      <c r="B1" s="149"/>
      <c r="C1" s="37" t="s">
        <v>121</v>
      </c>
    </row>
    <row r="2" spans="1:6" s="37" customFormat="1" ht="13.5">
      <c r="A2" s="8"/>
      <c r="B2" s="9">
        <v>1</v>
      </c>
      <c r="C2" s="10">
        <v>2</v>
      </c>
      <c r="D2" s="10">
        <v>3</v>
      </c>
      <c r="E2" s="10">
        <v>4</v>
      </c>
      <c r="F2" s="20">
        <v>5</v>
      </c>
    </row>
    <row r="3" spans="1:6" s="37" customFormat="1" ht="13.5">
      <c r="A3" s="11">
        <v>1</v>
      </c>
      <c r="B3" s="74"/>
      <c r="C3" s="22"/>
      <c r="D3" s="22"/>
      <c r="E3" s="22"/>
      <c r="F3" s="23"/>
    </row>
    <row r="4" spans="1:6" s="37" customFormat="1" ht="13.5">
      <c r="A4" s="12">
        <v>2</v>
      </c>
      <c r="B4" s="24">
        <v>2</v>
      </c>
      <c r="C4" s="75"/>
      <c r="D4" s="15"/>
      <c r="E4" s="15"/>
      <c r="F4" s="16"/>
    </row>
    <row r="5" spans="1:6" s="37" customFormat="1" ht="13.5">
      <c r="A5" s="12">
        <v>3</v>
      </c>
      <c r="B5" s="24">
        <v>10</v>
      </c>
      <c r="C5" s="21">
        <v>4</v>
      </c>
      <c r="D5" s="75"/>
      <c r="E5" s="15"/>
      <c r="F5" s="16"/>
    </row>
    <row r="6" spans="1:6" s="37" customFormat="1" ht="13.5">
      <c r="A6" s="12">
        <v>4</v>
      </c>
      <c r="B6" s="24">
        <v>20</v>
      </c>
      <c r="C6" s="21">
        <v>18</v>
      </c>
      <c r="D6" s="21">
        <v>10</v>
      </c>
      <c r="E6" s="75"/>
      <c r="F6" s="16"/>
    </row>
    <row r="7" spans="1:6" s="37" customFormat="1" ht="13.5">
      <c r="A7" s="17">
        <v>5</v>
      </c>
      <c r="B7" s="25">
        <v>17</v>
      </c>
      <c r="C7" s="26">
        <v>13</v>
      </c>
      <c r="D7" s="26">
        <v>5</v>
      </c>
      <c r="E7" s="38">
        <v>1</v>
      </c>
      <c r="F7" s="76"/>
    </row>
    <row r="8" s="37" customFormat="1" ht="12.75"/>
    <row r="9" spans="1:5" s="37" customFormat="1" ht="12.75">
      <c r="A9" s="81" t="s">
        <v>3</v>
      </c>
      <c r="E9" s="37" t="s">
        <v>20</v>
      </c>
    </row>
    <row r="10" s="37" customFormat="1" ht="15.75">
      <c r="A10" s="3" t="s">
        <v>5</v>
      </c>
    </row>
    <row r="11" s="37" customFormat="1" ht="12.75">
      <c r="A11" s="37" t="s">
        <v>6</v>
      </c>
    </row>
    <row r="12" s="37" customFormat="1" ht="12.75">
      <c r="A12" s="37" t="s">
        <v>7</v>
      </c>
    </row>
    <row r="13" s="37" customFormat="1" ht="12.75">
      <c r="A13" s="37" t="s">
        <v>4</v>
      </c>
    </row>
    <row r="14" s="37" customFormat="1" ht="15.75">
      <c r="A14" s="37" t="s">
        <v>8</v>
      </c>
    </row>
    <row r="15" s="37" customFormat="1" ht="12.75">
      <c r="A15" s="37" t="s">
        <v>9</v>
      </c>
    </row>
    <row r="16" s="37" customFormat="1" ht="12.75"/>
    <row r="17" spans="1:6" s="37" customFormat="1" ht="12.75">
      <c r="A17" s="68" t="s">
        <v>115</v>
      </c>
      <c r="B17" s="37">
        <v>1</v>
      </c>
      <c r="D17" s="163" t="s">
        <v>120</v>
      </c>
      <c r="E17" s="163"/>
      <c r="F17" s="41">
        <v>1</v>
      </c>
    </row>
    <row r="18" spans="1:3" s="37" customFormat="1" ht="12.75">
      <c r="A18" s="37" t="s">
        <v>129</v>
      </c>
      <c r="B18" s="37" t="s">
        <v>130</v>
      </c>
      <c r="C18" s="42" t="s">
        <v>131</v>
      </c>
    </row>
    <row r="19" spans="1:5" s="37" customFormat="1" ht="12.75">
      <c r="A19" s="40" t="s">
        <v>10</v>
      </c>
      <c r="B19" s="69">
        <v>1</v>
      </c>
      <c r="D19" s="40" t="s">
        <v>11</v>
      </c>
      <c r="E19" s="37">
        <f>B19/B21</f>
        <v>0.5</v>
      </c>
    </row>
    <row r="20" spans="1:5" s="37" customFormat="1" ht="12.75">
      <c r="A20" s="40" t="s">
        <v>12</v>
      </c>
      <c r="B20" s="69">
        <v>1</v>
      </c>
      <c r="D20" s="40" t="s">
        <v>13</v>
      </c>
      <c r="E20" s="37">
        <f>B20/B21</f>
        <v>0.5</v>
      </c>
    </row>
    <row r="21" spans="1:7" s="37" customFormat="1" ht="15.75">
      <c r="A21" s="40" t="s">
        <v>14</v>
      </c>
      <c r="B21" s="37">
        <f>SUM(B19:B20)</f>
        <v>2</v>
      </c>
      <c r="D21" s="40" t="s">
        <v>15</v>
      </c>
      <c r="E21" s="37">
        <f>-((B19*B20)/B21^2)</f>
        <v>-0.25</v>
      </c>
      <c r="G21" s="37" t="s">
        <v>16</v>
      </c>
    </row>
    <row r="22" spans="1:5" s="37" customFormat="1" ht="12.75">
      <c r="A22" s="43"/>
      <c r="B22" s="44">
        <v>1</v>
      </c>
      <c r="C22" s="45">
        <v>2</v>
      </c>
      <c r="D22" s="44">
        <v>3</v>
      </c>
      <c r="E22" s="46" t="s">
        <v>134</v>
      </c>
    </row>
    <row r="23" spans="1:5" s="37" customFormat="1" ht="12.75">
      <c r="A23" s="47">
        <v>1</v>
      </c>
      <c r="B23" s="77"/>
      <c r="C23" s="48"/>
      <c r="D23" s="48"/>
      <c r="E23" s="49"/>
    </row>
    <row r="24" spans="1:5" s="37" customFormat="1" ht="12.75">
      <c r="A24" s="50">
        <v>2</v>
      </c>
      <c r="B24" s="70">
        <f>B4</f>
        <v>2</v>
      </c>
      <c r="C24" s="78"/>
      <c r="D24" s="52"/>
      <c r="E24" s="53"/>
    </row>
    <row r="25" spans="1:5" s="37" customFormat="1" ht="12.75">
      <c r="A25" s="50">
        <v>3</v>
      </c>
      <c r="B25" s="52">
        <f>B5</f>
        <v>10</v>
      </c>
      <c r="C25" s="52">
        <f>C5</f>
        <v>4</v>
      </c>
      <c r="D25" s="78"/>
      <c r="E25" s="53"/>
    </row>
    <row r="26" spans="1:5" s="37" customFormat="1" ht="12.75">
      <c r="A26" s="56" t="s">
        <v>134</v>
      </c>
      <c r="B26" s="58">
        <f>SQRT(0.5*B6^2+0.5*B7^2-0.25*E7^2)</f>
        <v>18.553975315279473</v>
      </c>
      <c r="C26" s="58">
        <f>SQRT(0.5*C6^2+0.5*C7^2-0.25*E7^2)</f>
        <v>15.692354826475215</v>
      </c>
      <c r="D26" s="58">
        <f>SQRT(0.5*D6^2+0.5*D7^2-0.25*E7^2)</f>
        <v>7.88986691902975</v>
      </c>
      <c r="E26" s="79"/>
    </row>
    <row r="27" s="37" customFormat="1" ht="12.75"/>
    <row r="28" spans="1:6" s="37" customFormat="1" ht="12.75">
      <c r="A28" s="68" t="s">
        <v>115</v>
      </c>
      <c r="B28" s="37">
        <v>2</v>
      </c>
      <c r="D28" s="164" t="s">
        <v>120</v>
      </c>
      <c r="E28" s="164"/>
      <c r="F28" s="41">
        <v>2</v>
      </c>
    </row>
    <row r="29" spans="1:3" s="37" customFormat="1" ht="12.75">
      <c r="A29" s="37" t="s">
        <v>129</v>
      </c>
      <c r="B29" s="37" t="s">
        <v>135</v>
      </c>
      <c r="C29" s="42" t="s">
        <v>136</v>
      </c>
    </row>
    <row r="30" spans="1:5" s="37" customFormat="1" ht="12.75">
      <c r="A30" s="40" t="s">
        <v>10</v>
      </c>
      <c r="B30" s="69">
        <v>1</v>
      </c>
      <c r="D30" s="40" t="s">
        <v>11</v>
      </c>
      <c r="E30" s="37">
        <f>B30/B32</f>
        <v>0.5</v>
      </c>
    </row>
    <row r="31" spans="1:5" s="37" customFormat="1" ht="12.75">
      <c r="A31" s="40" t="s">
        <v>12</v>
      </c>
      <c r="B31" s="69">
        <v>1</v>
      </c>
      <c r="D31" s="40" t="s">
        <v>13</v>
      </c>
      <c r="E31" s="37">
        <f>B31/B32</f>
        <v>0.5</v>
      </c>
    </row>
    <row r="32" spans="1:7" s="37" customFormat="1" ht="15.75">
      <c r="A32" s="40" t="s">
        <v>17</v>
      </c>
      <c r="B32" s="37">
        <f>SUM(B30:B31)</f>
        <v>2</v>
      </c>
      <c r="D32" s="40" t="s">
        <v>15</v>
      </c>
      <c r="E32" s="37">
        <f>-((B30*B31)/B32^2)</f>
        <v>-0.25</v>
      </c>
      <c r="G32" s="37" t="s">
        <v>18</v>
      </c>
    </row>
    <row r="33" spans="1:4" s="37" customFormat="1" ht="12.75">
      <c r="A33" s="43"/>
      <c r="B33" s="44" t="s">
        <v>139</v>
      </c>
      <c r="C33" s="44">
        <v>3</v>
      </c>
      <c r="D33" s="46" t="s">
        <v>134</v>
      </c>
    </row>
    <row r="34" spans="1:4" s="37" customFormat="1" ht="12.75">
      <c r="A34" s="59" t="s">
        <v>139</v>
      </c>
      <c r="B34" s="77"/>
      <c r="C34" s="48"/>
      <c r="D34" s="49"/>
    </row>
    <row r="35" spans="1:4" s="37" customFormat="1" ht="12.75">
      <c r="A35" s="50">
        <v>3</v>
      </c>
      <c r="B35" s="60">
        <f>SQRT(0.5*B25^2+0.5*C25^2-0.25*B24^2)</f>
        <v>7.54983443527075</v>
      </c>
      <c r="C35" s="78"/>
      <c r="D35" s="53"/>
    </row>
    <row r="36" spans="1:4" s="37" customFormat="1" ht="12.75">
      <c r="A36" s="56" t="s">
        <v>134</v>
      </c>
      <c r="B36" s="57">
        <f>SQRT(0.5*B26^2+0.5*C26^2-0.25*B24^2)</f>
        <v>17.153716798408443</v>
      </c>
      <c r="C36" s="58">
        <f>D26</f>
        <v>7.88986691902975</v>
      </c>
      <c r="D36" s="79"/>
    </row>
    <row r="37" s="37" customFormat="1" ht="12.75"/>
    <row r="38" spans="1:6" s="37" customFormat="1" ht="12.75">
      <c r="A38" s="68" t="s">
        <v>115</v>
      </c>
      <c r="B38" s="37">
        <v>3</v>
      </c>
      <c r="D38" s="164" t="s">
        <v>120</v>
      </c>
      <c r="E38" s="164"/>
      <c r="F38" s="41">
        <v>7.55</v>
      </c>
    </row>
    <row r="39" spans="1:3" s="37" customFormat="1" ht="12.75">
      <c r="A39" s="37" t="s">
        <v>129</v>
      </c>
      <c r="B39" s="37" t="s">
        <v>140</v>
      </c>
      <c r="C39" s="42" t="s">
        <v>141</v>
      </c>
    </row>
    <row r="40" spans="1:5" s="37" customFormat="1" ht="12.75">
      <c r="A40" s="40" t="s">
        <v>10</v>
      </c>
      <c r="B40" s="69">
        <v>2</v>
      </c>
      <c r="D40" s="40" t="s">
        <v>11</v>
      </c>
      <c r="E40" s="37">
        <f>B40/B42</f>
        <v>0.6666666666666666</v>
      </c>
    </row>
    <row r="41" spans="1:5" s="37" customFormat="1" ht="12.75">
      <c r="A41" s="40" t="s">
        <v>12</v>
      </c>
      <c r="B41" s="69">
        <v>1</v>
      </c>
      <c r="D41" s="40" t="s">
        <v>13</v>
      </c>
      <c r="E41" s="37">
        <f>B41/B42</f>
        <v>0.3333333333333333</v>
      </c>
    </row>
    <row r="42" spans="1:7" s="37" customFormat="1" ht="15.75">
      <c r="A42" s="40" t="s">
        <v>17</v>
      </c>
      <c r="B42" s="37">
        <f>SUM(B40:B41)</f>
        <v>3</v>
      </c>
      <c r="D42" s="40" t="s">
        <v>15</v>
      </c>
      <c r="E42" s="37">
        <f>-((B40*B41)/B42^2)</f>
        <v>-0.2222222222222222</v>
      </c>
      <c r="G42" s="37" t="s">
        <v>19</v>
      </c>
    </row>
    <row r="43" spans="1:4" s="37" customFormat="1" ht="12.75">
      <c r="A43" s="43"/>
      <c r="B43" s="45" t="s">
        <v>144</v>
      </c>
      <c r="C43" s="46" t="s">
        <v>134</v>
      </c>
      <c r="D43" s="71"/>
    </row>
    <row r="44" spans="1:4" s="37" customFormat="1" ht="12.75">
      <c r="A44" s="61" t="s">
        <v>144</v>
      </c>
      <c r="B44" s="77"/>
      <c r="C44" s="49"/>
      <c r="D44" s="72"/>
    </row>
    <row r="45" spans="1:4" s="37" customFormat="1" ht="12.75">
      <c r="A45" s="56" t="s">
        <v>134</v>
      </c>
      <c r="B45" s="62">
        <f>SQRT(0.667*B36^2+0.333*C36^2-0.222*B35^2)</f>
        <v>14.294754282603114</v>
      </c>
      <c r="C45" s="79"/>
      <c r="D45" s="72"/>
    </row>
    <row r="46" spans="1:4" s="37" customFormat="1" ht="12.75">
      <c r="A46" s="71"/>
      <c r="B46" s="72"/>
      <c r="C46" s="72"/>
      <c r="D46" s="72"/>
    </row>
    <row r="47" s="37" customFormat="1" ht="12.75"/>
    <row r="48" spans="1:6" s="37" customFormat="1" ht="12.75">
      <c r="A48" s="68" t="s">
        <v>115</v>
      </c>
      <c r="B48" s="37">
        <v>4</v>
      </c>
      <c r="D48" s="164" t="s">
        <v>120</v>
      </c>
      <c r="E48" s="164"/>
      <c r="F48" s="41">
        <v>14.29</v>
      </c>
    </row>
    <row r="49" spans="1:5" s="37" customFormat="1" ht="12.75">
      <c r="A49" s="73"/>
      <c r="B49" s="73"/>
      <c r="C49" s="73"/>
      <c r="D49" s="73"/>
      <c r="E49" s="73"/>
    </row>
    <row r="50" spans="1:4" s="37" customFormat="1" ht="12.75">
      <c r="A50" s="73"/>
      <c r="B50" s="72"/>
      <c r="C50" s="73"/>
      <c r="D50" s="73"/>
    </row>
    <row r="51" spans="1:4" s="37" customFormat="1" ht="12.75">
      <c r="A51" s="73"/>
      <c r="B51" s="73"/>
      <c r="C51" s="73"/>
      <c r="D51" s="73"/>
    </row>
    <row r="52" spans="1:5" s="37" customFormat="1" ht="25.5">
      <c r="A52" s="43"/>
      <c r="B52" s="35" t="s">
        <v>145</v>
      </c>
      <c r="C52" s="155" t="s">
        <v>146</v>
      </c>
      <c r="D52" s="156"/>
      <c r="E52" s="36" t="s">
        <v>147</v>
      </c>
    </row>
    <row r="53" spans="1:6" s="37" customFormat="1" ht="13.5" customHeight="1">
      <c r="A53" s="59" t="s">
        <v>148</v>
      </c>
      <c r="B53" s="59" t="str">
        <f>B18</f>
        <v>(4,5)</v>
      </c>
      <c r="C53" s="159">
        <f>F17</f>
        <v>1</v>
      </c>
      <c r="D53" s="160"/>
      <c r="E53" s="63">
        <f>SQRT(C53)</f>
        <v>1</v>
      </c>
      <c r="F53" s="41"/>
    </row>
    <row r="54" spans="1:6" s="37" customFormat="1" ht="13.5" customHeight="1">
      <c r="A54" s="50" t="s">
        <v>117</v>
      </c>
      <c r="B54" s="50" t="str">
        <f>B29</f>
        <v>(1,2)</v>
      </c>
      <c r="C54" s="161">
        <f>F28</f>
        <v>2</v>
      </c>
      <c r="D54" s="162"/>
      <c r="E54" s="64">
        <f>SQRT(C54)</f>
        <v>1.4142135623730951</v>
      </c>
      <c r="F54" s="41"/>
    </row>
    <row r="55" spans="1:6" s="37" customFormat="1" ht="13.5" customHeight="1">
      <c r="A55" s="50" t="s">
        <v>118</v>
      </c>
      <c r="B55" s="50" t="str">
        <f>B39</f>
        <v>({1,2},3)</v>
      </c>
      <c r="C55" s="161">
        <f>F38</f>
        <v>7.55</v>
      </c>
      <c r="D55" s="162"/>
      <c r="E55" s="64">
        <f>SQRT(C55)</f>
        <v>2.7477263328068173</v>
      </c>
      <c r="F55" s="41"/>
    </row>
    <row r="56" spans="1:6" s="37" customFormat="1" ht="13.5" customHeight="1">
      <c r="A56" s="56" t="s">
        <v>119</v>
      </c>
      <c r="B56" s="80"/>
      <c r="C56" s="157">
        <f>F48</f>
        <v>14.29</v>
      </c>
      <c r="D56" s="158"/>
      <c r="E56" s="65">
        <f>SQRT(C56)</f>
        <v>3.7802116342871597</v>
      </c>
      <c r="F56" s="41">
        <v>3.78</v>
      </c>
    </row>
    <row r="57" s="37" customFormat="1" ht="13.5" customHeight="1">
      <c r="F57" s="41"/>
    </row>
    <row r="58" s="37" customFormat="1" ht="13.5" customHeight="1">
      <c r="F58" s="41"/>
    </row>
    <row r="59" s="37" customFormat="1" ht="12.75">
      <c r="F59" s="41">
        <v>2.75</v>
      </c>
    </row>
    <row r="60" s="37" customFormat="1" ht="12.75">
      <c r="F60" s="41"/>
    </row>
    <row r="61" spans="6:9" s="37" customFormat="1" ht="12.75">
      <c r="F61" s="66"/>
      <c r="G61" s="39"/>
      <c r="H61" s="39"/>
      <c r="I61" s="39"/>
    </row>
    <row r="62" s="37" customFormat="1" ht="12.75">
      <c r="F62" s="41"/>
    </row>
    <row r="63" s="37" customFormat="1" ht="12.75">
      <c r="F63" s="41"/>
    </row>
    <row r="64" s="37" customFormat="1" ht="12.75">
      <c r="F64" s="41">
        <v>1.41</v>
      </c>
    </row>
    <row r="65" s="37" customFormat="1" ht="12.75">
      <c r="F65" s="41"/>
    </row>
    <row r="66" s="37" customFormat="1" ht="12.75">
      <c r="F66" s="41"/>
    </row>
    <row r="67" s="37" customFormat="1" ht="12.75">
      <c r="F67" s="41">
        <v>1</v>
      </c>
    </row>
    <row r="68" s="37" customFormat="1" ht="12.75">
      <c r="F68" s="41"/>
    </row>
    <row r="69" s="37" customFormat="1" ht="12.75">
      <c r="F69" s="41"/>
    </row>
    <row r="70" spans="7:11" s="37" customFormat="1" ht="12.75">
      <c r="G70" s="67" t="s">
        <v>149</v>
      </c>
      <c r="H70" s="67" t="s">
        <v>150</v>
      </c>
      <c r="I70" s="67" t="s">
        <v>151</v>
      </c>
      <c r="J70" s="67" t="s">
        <v>152</v>
      </c>
      <c r="K70" s="67" t="s">
        <v>153</v>
      </c>
    </row>
  </sheetData>
  <mergeCells count="10">
    <mergeCell ref="C55:D55"/>
    <mergeCell ref="C56:D56"/>
    <mergeCell ref="D48:E48"/>
    <mergeCell ref="C52:D52"/>
    <mergeCell ref="C53:D53"/>
    <mergeCell ref="C54:D54"/>
    <mergeCell ref="D17:E17"/>
    <mergeCell ref="D28:E28"/>
    <mergeCell ref="D38:E38"/>
    <mergeCell ref="A1:B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F12" sqref="F12"/>
    </sheetView>
  </sheetViews>
  <sheetFormatPr defaultColWidth="9.00390625" defaultRowHeight="13.5"/>
  <cols>
    <col min="1" max="1" width="14.50390625" style="34" customWidth="1"/>
    <col min="2" max="4" width="11.625" style="34" customWidth="1"/>
    <col min="5" max="5" width="13.50390625" style="34" customWidth="1"/>
    <col min="6" max="7" width="11.625" style="34" customWidth="1"/>
    <col min="8" max="16384" width="9.00390625" style="34" customWidth="1"/>
  </cols>
  <sheetData>
    <row r="1" spans="1:3" s="37" customFormat="1" ht="15.75">
      <c r="A1" s="149" t="s">
        <v>120</v>
      </c>
      <c r="B1" s="149"/>
      <c r="C1" s="37" t="s">
        <v>121</v>
      </c>
    </row>
    <row r="2" spans="1:6" s="37" customFormat="1" ht="13.5">
      <c r="A2" s="8"/>
      <c r="B2" s="9">
        <v>1</v>
      </c>
      <c r="C2" s="10">
        <v>2</v>
      </c>
      <c r="D2" s="10">
        <v>3</v>
      </c>
      <c r="E2" s="10">
        <v>4</v>
      </c>
      <c r="F2" s="20">
        <v>5</v>
      </c>
    </row>
    <row r="3" spans="1:6" s="37" customFormat="1" ht="13.5">
      <c r="A3" s="11">
        <v>1</v>
      </c>
      <c r="B3" s="74"/>
      <c r="C3" s="22"/>
      <c r="D3" s="22"/>
      <c r="E3" s="22"/>
      <c r="F3" s="23"/>
    </row>
    <row r="4" spans="1:6" s="37" customFormat="1" ht="13.5">
      <c r="A4" s="12">
        <v>2</v>
      </c>
      <c r="B4" s="24">
        <v>2</v>
      </c>
      <c r="C4" s="75"/>
      <c r="D4" s="15"/>
      <c r="E4" s="15"/>
      <c r="F4" s="16"/>
    </row>
    <row r="5" spans="1:6" s="37" customFormat="1" ht="13.5">
      <c r="A5" s="12">
        <v>3</v>
      </c>
      <c r="B5" s="24">
        <v>10</v>
      </c>
      <c r="C5" s="21">
        <v>4</v>
      </c>
      <c r="D5" s="75"/>
      <c r="E5" s="15"/>
      <c r="F5" s="16"/>
    </row>
    <row r="6" spans="1:6" s="37" customFormat="1" ht="13.5">
      <c r="A6" s="12">
        <v>4</v>
      </c>
      <c r="B6" s="24">
        <v>20</v>
      </c>
      <c r="C6" s="21">
        <v>18</v>
      </c>
      <c r="D6" s="21">
        <v>10</v>
      </c>
      <c r="E6" s="75"/>
      <c r="F6" s="16"/>
    </row>
    <row r="7" spans="1:6" s="37" customFormat="1" ht="13.5">
      <c r="A7" s="17">
        <v>5</v>
      </c>
      <c r="B7" s="25">
        <v>17</v>
      </c>
      <c r="C7" s="26">
        <v>13</v>
      </c>
      <c r="D7" s="26">
        <v>5</v>
      </c>
      <c r="E7" s="38">
        <v>1</v>
      </c>
      <c r="F7" s="76"/>
    </row>
    <row r="8" s="37" customFormat="1" ht="12.75"/>
    <row r="9" spans="1:5" s="37" customFormat="1" ht="12.75">
      <c r="A9" s="81" t="s">
        <v>21</v>
      </c>
      <c r="E9" s="37" t="s">
        <v>22</v>
      </c>
    </row>
    <row r="10" s="37" customFormat="1" ht="15.75">
      <c r="A10" s="3" t="s">
        <v>5</v>
      </c>
    </row>
    <row r="11" s="37" customFormat="1" ht="12.75">
      <c r="A11" s="37" t="s">
        <v>23</v>
      </c>
    </row>
    <row r="12" s="37" customFormat="1" ht="12.75">
      <c r="A12" s="37" t="s">
        <v>24</v>
      </c>
    </row>
    <row r="13" s="37" customFormat="1" ht="12.75">
      <c r="A13" s="37" t="s">
        <v>4</v>
      </c>
    </row>
    <row r="14" s="37" customFormat="1" ht="12.75">
      <c r="A14" s="37" t="s">
        <v>25</v>
      </c>
    </row>
    <row r="15" s="37" customFormat="1" ht="12.75">
      <c r="A15" s="37" t="s">
        <v>9</v>
      </c>
    </row>
    <row r="16" s="37" customFormat="1" ht="12.75"/>
    <row r="17" spans="1:9" s="37" customFormat="1" ht="12.75">
      <c r="A17" s="68" t="s">
        <v>115</v>
      </c>
      <c r="B17" s="37">
        <v>1</v>
      </c>
      <c r="D17" s="163" t="s">
        <v>120</v>
      </c>
      <c r="E17" s="163"/>
      <c r="F17" s="41">
        <v>1</v>
      </c>
      <c r="H17" s="40" t="s">
        <v>17</v>
      </c>
      <c r="I17" s="37">
        <f>H23+H24</f>
        <v>2</v>
      </c>
    </row>
    <row r="18" spans="1:3" s="37" customFormat="1" ht="12.75">
      <c r="A18" s="37" t="s">
        <v>129</v>
      </c>
      <c r="B18" s="37" t="s">
        <v>130</v>
      </c>
      <c r="C18" s="42" t="s">
        <v>131</v>
      </c>
    </row>
    <row r="19" spans="1:9" s="37" customFormat="1" ht="12.75">
      <c r="A19" s="43"/>
      <c r="B19" s="44">
        <v>1</v>
      </c>
      <c r="C19" s="45">
        <v>2</v>
      </c>
      <c r="D19" s="44">
        <v>3</v>
      </c>
      <c r="E19" s="46" t="s">
        <v>134</v>
      </c>
      <c r="G19" s="43"/>
      <c r="H19" s="165" t="s">
        <v>26</v>
      </c>
      <c r="I19" s="165"/>
    </row>
    <row r="20" spans="1:9" s="37" customFormat="1" ht="12.75">
      <c r="A20" s="47">
        <v>1</v>
      </c>
      <c r="B20" s="77"/>
      <c r="C20" s="48"/>
      <c r="D20" s="48"/>
      <c r="E20" s="49"/>
      <c r="G20" s="59">
        <v>1</v>
      </c>
      <c r="H20" s="59">
        <v>1</v>
      </c>
      <c r="I20" s="59"/>
    </row>
    <row r="21" spans="1:9" s="37" customFormat="1" ht="12.75">
      <c r="A21" s="50">
        <v>2</v>
      </c>
      <c r="B21" s="70">
        <f>B4</f>
        <v>2</v>
      </c>
      <c r="C21" s="78"/>
      <c r="D21" s="52"/>
      <c r="E21" s="53"/>
      <c r="G21" s="50">
        <v>2</v>
      </c>
      <c r="H21" s="50">
        <v>1</v>
      </c>
      <c r="I21" s="50"/>
    </row>
    <row r="22" spans="1:9" s="37" customFormat="1" ht="12.75">
      <c r="A22" s="50">
        <v>3</v>
      </c>
      <c r="B22" s="52">
        <f>B5</f>
        <v>10</v>
      </c>
      <c r="C22" s="52">
        <f>C5</f>
        <v>4</v>
      </c>
      <c r="D22" s="78"/>
      <c r="E22" s="53"/>
      <c r="G22" s="50">
        <v>3</v>
      </c>
      <c r="H22" s="50">
        <v>1</v>
      </c>
      <c r="I22" s="50"/>
    </row>
    <row r="23" spans="1:9" s="37" customFormat="1" ht="12.75">
      <c r="A23" s="56" t="s">
        <v>134</v>
      </c>
      <c r="B23" s="58">
        <f>SQRT(((H20+H23)/(H20+I17))*B6^2+((H20+H24)/(H20+I17))*B7^2-((H20)/(H20+I17))*E7^2)</f>
        <v>21.42428528562855</v>
      </c>
      <c r="C23" s="58">
        <f>SQRT(((H21+H23)/(H21+I17))*C6^2+((H21+H24)/(H21+I17))*C7^2-((H21)/(H21+I17))*E7^2)</f>
        <v>18.119970566569176</v>
      </c>
      <c r="D23" s="58">
        <f>SQRT(((H22+H23)/(H22+I17))*D6^2+((H22+H24)/(H22+I17))*D7^2-((H22)/(H22+I17))*E7^2)</f>
        <v>9.110433579144297</v>
      </c>
      <c r="E23" s="79"/>
      <c r="G23" s="50">
        <v>4</v>
      </c>
      <c r="H23" s="50">
        <v>1</v>
      </c>
      <c r="I23" s="50"/>
    </row>
    <row r="24" spans="7:9" s="37" customFormat="1" ht="12.75">
      <c r="G24" s="56">
        <v>5</v>
      </c>
      <c r="H24" s="56">
        <v>1</v>
      </c>
      <c r="I24" s="56"/>
    </row>
    <row r="25" spans="7:9" s="37" customFormat="1" ht="12.75">
      <c r="G25" s="71"/>
      <c r="H25" s="71"/>
      <c r="I25" s="71"/>
    </row>
    <row r="26" spans="1:9" s="37" customFormat="1" ht="12.75">
      <c r="A26" s="68" t="s">
        <v>115</v>
      </c>
      <c r="B26" s="37">
        <v>2</v>
      </c>
      <c r="D26" s="163" t="s">
        <v>120</v>
      </c>
      <c r="E26" s="163"/>
      <c r="F26" s="41">
        <v>2</v>
      </c>
      <c r="H26" s="40" t="s">
        <v>17</v>
      </c>
      <c r="I26" s="37">
        <f>H29+H30</f>
        <v>2</v>
      </c>
    </row>
    <row r="27" spans="1:3" s="37" customFormat="1" ht="12.75">
      <c r="A27" s="37" t="s">
        <v>129</v>
      </c>
      <c r="B27" s="37" t="s">
        <v>135</v>
      </c>
      <c r="C27" s="42" t="s">
        <v>136</v>
      </c>
    </row>
    <row r="28" spans="1:9" s="37" customFormat="1" ht="12.75">
      <c r="A28" s="43"/>
      <c r="B28" s="44" t="s">
        <v>139</v>
      </c>
      <c r="C28" s="44">
        <v>3</v>
      </c>
      <c r="D28" s="46" t="s">
        <v>134</v>
      </c>
      <c r="G28" s="43"/>
      <c r="H28" s="165" t="s">
        <v>26</v>
      </c>
      <c r="I28" s="165"/>
    </row>
    <row r="29" spans="1:9" s="37" customFormat="1" ht="12.75">
      <c r="A29" s="59" t="s">
        <v>139</v>
      </c>
      <c r="B29" s="77"/>
      <c r="C29" s="48"/>
      <c r="D29" s="49"/>
      <c r="G29" s="59">
        <v>1</v>
      </c>
      <c r="H29" s="59">
        <v>1</v>
      </c>
      <c r="I29" s="59"/>
    </row>
    <row r="30" spans="1:9" s="37" customFormat="1" ht="12.75">
      <c r="A30" s="50">
        <v>3</v>
      </c>
      <c r="B30" s="60">
        <f>SQRT(((H31+H29)/(H31+I26))*B22^2+((H31+H30)/(H31+I26))*C22^2-((H31)/(H31+I26))*B21^2)</f>
        <v>8.717797887081348</v>
      </c>
      <c r="C30" s="78"/>
      <c r="D30" s="53"/>
      <c r="G30" s="50">
        <v>2</v>
      </c>
      <c r="H30" s="50">
        <v>1</v>
      </c>
      <c r="I30" s="50"/>
    </row>
    <row r="31" spans="1:9" s="37" customFormat="1" ht="12.75">
      <c r="A31" s="56" t="s">
        <v>134</v>
      </c>
      <c r="B31" s="57">
        <f>SQRT(((H32+H29)/(H32+I26))*B23^2+((H32+H30)/(H32+I26))*C23^2-((H32)/(H32+I26))*B21^2)</f>
        <v>24.259018941416407</v>
      </c>
      <c r="C31" s="58">
        <f>D23</f>
        <v>9.110433579144297</v>
      </c>
      <c r="D31" s="79"/>
      <c r="G31" s="50">
        <v>3</v>
      </c>
      <c r="H31" s="50">
        <v>1</v>
      </c>
      <c r="I31" s="50"/>
    </row>
    <row r="32" spans="7:9" s="37" customFormat="1" ht="12.75">
      <c r="G32" s="56" t="s">
        <v>27</v>
      </c>
      <c r="H32" s="56">
        <v>2</v>
      </c>
      <c r="I32" s="56"/>
    </row>
    <row r="33" spans="7:9" s="37" customFormat="1" ht="12.75">
      <c r="G33" s="71"/>
      <c r="H33" s="71"/>
      <c r="I33" s="71"/>
    </row>
    <row r="34" spans="1:9" s="37" customFormat="1" ht="12.75">
      <c r="A34" s="68" t="s">
        <v>115</v>
      </c>
      <c r="B34" s="37">
        <v>3</v>
      </c>
      <c r="D34" s="163" t="s">
        <v>120</v>
      </c>
      <c r="E34" s="163"/>
      <c r="F34" s="41">
        <v>8.72</v>
      </c>
      <c r="H34" s="40" t="s">
        <v>17</v>
      </c>
      <c r="I34" s="37">
        <f>H37+H38</f>
        <v>3</v>
      </c>
    </row>
    <row r="35" spans="1:3" s="37" customFormat="1" ht="12.75">
      <c r="A35" s="37" t="s">
        <v>129</v>
      </c>
      <c r="B35" s="37" t="s">
        <v>140</v>
      </c>
      <c r="C35" s="42" t="s">
        <v>141</v>
      </c>
    </row>
    <row r="36" spans="1:9" s="37" customFormat="1" ht="12.75">
      <c r="A36" s="43"/>
      <c r="B36" s="45" t="s">
        <v>144</v>
      </c>
      <c r="C36" s="46" t="s">
        <v>134</v>
      </c>
      <c r="D36" s="71"/>
      <c r="G36" s="43"/>
      <c r="H36" s="165" t="s">
        <v>26</v>
      </c>
      <c r="I36" s="165"/>
    </row>
    <row r="37" spans="1:9" s="37" customFormat="1" ht="12.75">
      <c r="A37" s="61" t="s">
        <v>144</v>
      </c>
      <c r="B37" s="77"/>
      <c r="C37" s="49"/>
      <c r="D37" s="72"/>
      <c r="G37" s="59" t="s">
        <v>28</v>
      </c>
      <c r="H37" s="59">
        <v>2</v>
      </c>
      <c r="I37" s="59"/>
    </row>
    <row r="38" spans="1:9" s="37" customFormat="1" ht="12.75">
      <c r="A38" s="56" t="s">
        <v>134</v>
      </c>
      <c r="B38" s="62">
        <f>SQRT(((H39+H37)/(H39+I34))*B31^2+((H39+H38)/(H39+I34))*C31^2-((H39)/(H39+I34))*B30^2)</f>
        <v>22.140460699813815</v>
      </c>
      <c r="C38" s="79"/>
      <c r="D38" s="72"/>
      <c r="G38" s="50">
        <v>3</v>
      </c>
      <c r="H38" s="50">
        <v>1</v>
      </c>
      <c r="I38" s="50"/>
    </row>
    <row r="39" spans="1:9" s="37" customFormat="1" ht="12.75">
      <c r="A39" s="71"/>
      <c r="B39" s="72"/>
      <c r="C39" s="72"/>
      <c r="D39" s="72"/>
      <c r="G39" s="56" t="s">
        <v>27</v>
      </c>
      <c r="H39" s="56">
        <v>2</v>
      </c>
      <c r="I39" s="56"/>
    </row>
    <row r="40" s="37" customFormat="1" ht="12.75"/>
    <row r="41" spans="1:6" s="37" customFormat="1" ht="12.75">
      <c r="A41" s="68" t="s">
        <v>115</v>
      </c>
      <c r="B41" s="37">
        <v>4</v>
      </c>
      <c r="D41" s="164" t="s">
        <v>120</v>
      </c>
      <c r="E41" s="164"/>
      <c r="F41" s="41">
        <v>22.14</v>
      </c>
    </row>
    <row r="42" spans="4:6" s="37" customFormat="1" ht="12.75">
      <c r="D42" s="40"/>
      <c r="E42" s="40"/>
      <c r="F42" s="41"/>
    </row>
    <row r="43" spans="4:6" s="37" customFormat="1" ht="12.75">
      <c r="D43" s="40"/>
      <c r="E43" s="40"/>
      <c r="F43" s="41"/>
    </row>
    <row r="44" spans="1:4" s="37" customFormat="1" ht="12.75">
      <c r="A44" s="73"/>
      <c r="B44" s="73"/>
      <c r="C44" s="73"/>
      <c r="D44" s="73"/>
    </row>
    <row r="45" spans="1:5" s="37" customFormat="1" ht="25.5">
      <c r="A45" s="43"/>
      <c r="B45" s="35" t="s">
        <v>145</v>
      </c>
      <c r="C45" s="155" t="s">
        <v>146</v>
      </c>
      <c r="D45" s="156"/>
      <c r="E45" s="36" t="s">
        <v>147</v>
      </c>
    </row>
    <row r="46" spans="1:6" s="37" customFormat="1" ht="13.5" customHeight="1">
      <c r="A46" s="59" t="s">
        <v>148</v>
      </c>
      <c r="B46" s="59" t="str">
        <f>B18</f>
        <v>(4,5)</v>
      </c>
      <c r="C46" s="159">
        <f>F17</f>
        <v>1</v>
      </c>
      <c r="D46" s="160"/>
      <c r="E46" s="63">
        <f>SQRT(C46)</f>
        <v>1</v>
      </c>
      <c r="F46" s="41"/>
    </row>
    <row r="47" spans="1:6" s="37" customFormat="1" ht="13.5" customHeight="1">
      <c r="A47" s="50" t="s">
        <v>117</v>
      </c>
      <c r="B47" s="50" t="str">
        <f>B27</f>
        <v>(1,2)</v>
      </c>
      <c r="C47" s="161">
        <f>F26</f>
        <v>2</v>
      </c>
      <c r="D47" s="162"/>
      <c r="E47" s="64">
        <f>SQRT(C47)</f>
        <v>1.4142135623730951</v>
      </c>
      <c r="F47" s="41"/>
    </row>
    <row r="48" spans="1:6" s="37" customFormat="1" ht="13.5" customHeight="1">
      <c r="A48" s="50" t="s">
        <v>118</v>
      </c>
      <c r="B48" s="50" t="str">
        <f>B35</f>
        <v>({1,2},3)</v>
      </c>
      <c r="C48" s="161">
        <f>F34</f>
        <v>8.72</v>
      </c>
      <c r="D48" s="162"/>
      <c r="E48" s="64">
        <f>SQRT(C48)</f>
        <v>2.95296461204668</v>
      </c>
      <c r="F48" s="41"/>
    </row>
    <row r="49" spans="1:6" s="37" customFormat="1" ht="13.5" customHeight="1">
      <c r="A49" s="56" t="s">
        <v>119</v>
      </c>
      <c r="B49" s="80"/>
      <c r="C49" s="157">
        <f>F41</f>
        <v>22.14</v>
      </c>
      <c r="D49" s="158"/>
      <c r="E49" s="65">
        <f>SQRT(C49)</f>
        <v>4.705316142407437</v>
      </c>
      <c r="F49" s="41">
        <v>4.71</v>
      </c>
    </row>
    <row r="50" s="37" customFormat="1" ht="13.5" customHeight="1">
      <c r="F50" s="41"/>
    </row>
    <row r="51" s="37" customFormat="1" ht="13.5" customHeight="1">
      <c r="F51" s="41"/>
    </row>
    <row r="52" s="37" customFormat="1" ht="12.75">
      <c r="F52" s="41">
        <v>2.95</v>
      </c>
    </row>
    <row r="53" s="37" customFormat="1" ht="12.75">
      <c r="F53" s="41"/>
    </row>
    <row r="54" spans="6:9" s="37" customFormat="1" ht="12.75">
      <c r="F54" s="66"/>
      <c r="G54" s="39"/>
      <c r="H54" s="39"/>
      <c r="I54" s="39"/>
    </row>
    <row r="55" s="37" customFormat="1" ht="12.75">
      <c r="F55" s="41"/>
    </row>
    <row r="56" s="37" customFormat="1" ht="12.75">
      <c r="F56" s="41"/>
    </row>
    <row r="57" s="37" customFormat="1" ht="12.75">
      <c r="F57" s="41">
        <v>1.41</v>
      </c>
    </row>
    <row r="58" s="37" customFormat="1" ht="12.75">
      <c r="F58" s="41"/>
    </row>
    <row r="59" s="37" customFormat="1" ht="12.75">
      <c r="F59" s="41"/>
    </row>
    <row r="60" s="37" customFormat="1" ht="12.75">
      <c r="F60" s="41">
        <v>1</v>
      </c>
    </row>
    <row r="61" s="37" customFormat="1" ht="12.75">
      <c r="F61" s="41"/>
    </row>
    <row r="62" s="37" customFormat="1" ht="12.75">
      <c r="F62" s="41"/>
    </row>
    <row r="63" spans="7:11" s="37" customFormat="1" ht="12.75">
      <c r="G63" s="67" t="s">
        <v>149</v>
      </c>
      <c r="H63" s="67" t="s">
        <v>150</v>
      </c>
      <c r="I63" s="67" t="s">
        <v>151</v>
      </c>
      <c r="J63" s="67" t="s">
        <v>152</v>
      </c>
      <c r="K63" s="67" t="s">
        <v>153</v>
      </c>
    </row>
  </sheetData>
  <mergeCells count="13">
    <mergeCell ref="H36:I36"/>
    <mergeCell ref="H28:I28"/>
    <mergeCell ref="H19:I19"/>
    <mergeCell ref="C47:D47"/>
    <mergeCell ref="D26:E26"/>
    <mergeCell ref="D34:E34"/>
    <mergeCell ref="D41:E41"/>
    <mergeCell ref="C45:D45"/>
    <mergeCell ref="C46:D46"/>
    <mergeCell ref="C49:D49"/>
    <mergeCell ref="A1:B1"/>
    <mergeCell ref="C48:D48"/>
    <mergeCell ref="D17:E1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鳥取大学　農学部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　英彦</dc:creator>
  <cp:keywords/>
  <dc:description/>
  <cp:lastModifiedBy>緒方　英彦</cp:lastModifiedBy>
  <cp:lastPrinted>2002-02-26T11:51:23Z</cp:lastPrinted>
  <dcterms:created xsi:type="dcterms:W3CDTF">2001-03-02T00:49:54Z</dcterms:created>
  <dcterms:modified xsi:type="dcterms:W3CDTF">2002-03-25T04:32:06Z</dcterms:modified>
  <cp:category/>
  <cp:version/>
  <cp:contentType/>
  <cp:contentStatus/>
</cp:coreProperties>
</file>