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775" windowHeight="4605" activeTab="0"/>
  </bookViews>
  <sheets>
    <sheet name="クラスター分析" sheetId="1" r:id="rId1"/>
    <sheet name="入力データ" sheetId="2" r:id="rId2"/>
    <sheet name="最短距離法" sheetId="3" r:id="rId3"/>
    <sheet name="最長距離法" sheetId="4" r:id="rId4"/>
    <sheet name="重心法" sheetId="5" r:id="rId5"/>
    <sheet name="ウォード法" sheetId="6" r:id="rId6"/>
  </sheets>
  <definedNames/>
  <calcPr fullCalcOnLoad="1"/>
</workbook>
</file>

<file path=xl/sharedStrings.xml><?xml version="1.0" encoding="utf-8"?>
<sst xmlns="http://schemas.openxmlformats.org/spreadsheetml/2006/main" count="440" uniqueCount="181">
  <si>
    <t>ステップ数</t>
  </si>
  <si>
    <t>(4,5)</t>
  </si>
  <si>
    <t>X1</t>
  </si>
  <si>
    <t>X2</t>
  </si>
  <si>
    <t>No.1</t>
  </si>
  <si>
    <t>データ個数：</t>
  </si>
  <si>
    <r>
      <t>(X1-X2)</t>
    </r>
    <r>
      <rPr>
        <vertAlign val="superscript"/>
        <sz val="9"/>
        <rFont val="ＭＳ 明朝"/>
        <family val="1"/>
      </rPr>
      <t>2</t>
    </r>
  </si>
  <si>
    <t>平均値：Xave</t>
  </si>
  <si>
    <r>
      <t>(X2-X2ave)</t>
    </r>
    <r>
      <rPr>
        <vertAlign val="superscript"/>
        <sz val="9"/>
        <rFont val="ＭＳ 明朝"/>
        <family val="1"/>
      </rPr>
      <t>2</t>
    </r>
  </si>
  <si>
    <r>
      <t>(X1-X1ave)</t>
    </r>
    <r>
      <rPr>
        <vertAlign val="superscript"/>
        <sz val="9"/>
        <rFont val="ＭＳ 明朝"/>
        <family val="1"/>
      </rPr>
      <t>2</t>
    </r>
  </si>
  <si>
    <t>合計：</t>
  </si>
  <si>
    <t>分散：</t>
  </si>
  <si>
    <t>(X1-X1ave)/SD</t>
  </si>
  <si>
    <t>(X2-X2ave)/SD</t>
  </si>
  <si>
    <t>標準偏差(SD)：</t>
  </si>
  <si>
    <r>
      <t>dij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=Σ</t>
    </r>
    <r>
      <rPr>
        <vertAlign val="subscript"/>
        <sz val="9"/>
        <rFont val="ＭＳ 明朝"/>
        <family val="1"/>
      </rPr>
      <t>k=1</t>
    </r>
    <r>
      <rPr>
        <vertAlign val="superscript"/>
        <sz val="9"/>
        <rFont val="ＭＳ 明朝"/>
        <family val="1"/>
      </rPr>
      <t>p</t>
    </r>
    <r>
      <rPr>
        <sz val="9"/>
        <rFont val="ＭＳ 明朝"/>
        <family val="1"/>
      </rPr>
      <t>(Xik-Xjk)</t>
    </r>
    <r>
      <rPr>
        <vertAlign val="superscript"/>
        <sz val="9"/>
        <rFont val="ＭＳ 明朝"/>
        <family val="1"/>
      </rPr>
      <t>2</t>
    </r>
  </si>
  <si>
    <r>
      <t>dij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=√Σ</t>
    </r>
    <r>
      <rPr>
        <vertAlign val="subscript"/>
        <sz val="9"/>
        <rFont val="ＭＳ 明朝"/>
        <family val="1"/>
      </rPr>
      <t>k=1</t>
    </r>
    <r>
      <rPr>
        <vertAlign val="superscript"/>
        <sz val="9"/>
        <rFont val="ＭＳ 明朝"/>
        <family val="1"/>
      </rPr>
      <t>p</t>
    </r>
    <r>
      <rPr>
        <sz val="9"/>
        <rFont val="ＭＳ 明朝"/>
        <family val="1"/>
      </rPr>
      <t>(Xik-Xjk)</t>
    </r>
    <r>
      <rPr>
        <vertAlign val="superscript"/>
        <sz val="9"/>
        <rFont val="ＭＳ 明朝"/>
        <family val="1"/>
      </rPr>
      <t>2</t>
    </r>
  </si>
  <si>
    <t>ユークリッド距離：</t>
  </si>
  <si>
    <t>ユークリッド平方距離：</t>
  </si>
  <si>
    <r>
      <t>dij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=√Σ</t>
    </r>
    <r>
      <rPr>
        <vertAlign val="subscript"/>
        <sz val="9"/>
        <rFont val="ＭＳ 明朝"/>
        <family val="1"/>
      </rPr>
      <t>k=1</t>
    </r>
    <r>
      <rPr>
        <vertAlign val="superscript"/>
        <sz val="9"/>
        <rFont val="ＭＳ 明朝"/>
        <family val="1"/>
      </rPr>
      <t>p</t>
    </r>
    <r>
      <rPr>
        <sz val="9"/>
        <rFont val="ＭＳ 明朝"/>
        <family val="1"/>
      </rPr>
      <t>(Xik-Xjk)/Sk</t>
    </r>
    <r>
      <rPr>
        <vertAlign val="superscript"/>
        <sz val="9"/>
        <rFont val="ＭＳ 明朝"/>
        <family val="1"/>
      </rPr>
      <t>2</t>
    </r>
  </si>
  <si>
    <r>
      <t>dij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=Σ</t>
    </r>
    <r>
      <rPr>
        <vertAlign val="subscript"/>
        <sz val="10"/>
        <rFont val="ＭＳ 明朝"/>
        <family val="1"/>
      </rPr>
      <t>k=1</t>
    </r>
    <r>
      <rPr>
        <vertAlign val="superscript"/>
        <sz val="10"/>
        <rFont val="ＭＳ 明朝"/>
        <family val="1"/>
      </rPr>
      <t>p</t>
    </r>
    <r>
      <rPr>
        <sz val="10"/>
        <rFont val="ＭＳ 明朝"/>
        <family val="1"/>
      </rPr>
      <t>(Xik-Xjk)</t>
    </r>
    <r>
      <rPr>
        <vertAlign val="superscript"/>
        <sz val="10"/>
        <rFont val="ＭＳ 明朝"/>
        <family val="1"/>
      </rPr>
      <t>2</t>
    </r>
  </si>
  <si>
    <t>重心法におけるクラスター併合</t>
  </si>
  <si>
    <t>αa：na/nc</t>
  </si>
  <si>
    <t>αb：nb/nc</t>
  </si>
  <si>
    <t>γ：0</t>
  </si>
  <si>
    <t>(a,b)=</t>
  </si>
  <si>
    <t>na=</t>
  </si>
  <si>
    <t>nb=</t>
  </si>
  <si>
    <t>nc=</t>
  </si>
  <si>
    <t>αa=</t>
  </si>
  <si>
    <t>αb=</t>
  </si>
  <si>
    <t>β=</t>
  </si>
  <si>
    <t>ここで，nc=na+nbであり，na,nbは各クラスター内の個数である．</t>
  </si>
  <si>
    <t>(1,2)</t>
  </si>
  <si>
    <t>②</t>
  </si>
  <si>
    <t>⑤</t>
  </si>
  <si>
    <t>ステップ１</t>
  </si>
  <si>
    <t>ユークリッド平方距離</t>
  </si>
  <si>
    <t>ステップ２</t>
  </si>
  <si>
    <t>ステップ３</t>
  </si>
  <si>
    <t>最短距離法におけるクラスター併合</t>
  </si>
  <si>
    <t>最長距離法におけるクラスター併合</t>
  </si>
  <si>
    <t>ウォード法におけるクラスター併合</t>
  </si>
  <si>
    <t>αa：(nx+na)/(nx+nc)</t>
  </si>
  <si>
    <t>αb：(nx+nb)/(nx+nc)</t>
  </si>
  <si>
    <t>β：-nx/(nx+nc)</t>
  </si>
  <si>
    <t>クラスター内の個数</t>
  </si>
  <si>
    <t>-</t>
  </si>
  <si>
    <t>-</t>
  </si>
  <si>
    <t>-</t>
  </si>
  <si>
    <t>-</t>
  </si>
  <si>
    <t>dxc=αa・dxa+αb・dxb+β・dab+γ|dxa-dxb|</t>
  </si>
  <si>
    <t>dxc=0.5・dx4+0.5・dx5-0.5・ABS(dx4-dx5)</t>
  </si>
  <si>
    <t>4,5</t>
  </si>
  <si>
    <t>4,5 ②</t>
  </si>
  <si>
    <t>-</t>
  </si>
  <si>
    <t>αa：1/2=</t>
  </si>
  <si>
    <t>αb：1/2=</t>
  </si>
  <si>
    <t>β：0=</t>
  </si>
  <si>
    <t>γ：-1/2=</t>
  </si>
  <si>
    <t>1,2 ②</t>
  </si>
  <si>
    <t>4,5 ②</t>
  </si>
  <si>
    <t>or</t>
  </si>
  <si>
    <t>dxc=MIN(dxa,dxb)</t>
  </si>
  <si>
    <t>dxc=MIN(dx4,dx5)</t>
  </si>
  <si>
    <t>dxc=MIN(dx1,dx2)</t>
  </si>
  <si>
    <t>({1,2},3)</t>
  </si>
  <si>
    <t>1,2,3 ③</t>
  </si>
  <si>
    <t>-</t>
  </si>
  <si>
    <t>dxc=MIN(dx{1,2},dx3)</t>
  </si>
  <si>
    <t>dxc=0.5・dx1+0.5・dx2-0.5・ABS(dx1-dx2)</t>
  </si>
  <si>
    <t>-</t>
  </si>
  <si>
    <t>クラスター
併合</t>
  </si>
  <si>
    <t>④</t>
  </si>
  <si>
    <t>①</t>
  </si>
  <si>
    <t>③</t>
  </si>
  <si>
    <t>γ：1/2=</t>
  </si>
  <si>
    <t>dxc=0.5・dx4+0.5・dx5+0.5・ABS(dx4-dx5)</t>
  </si>
  <si>
    <t>dxc=0.5・dx1+0.5・dx2+0.5・ABS(dx1-dx2)</t>
  </si>
  <si>
    <t>dxc=MAX(dxa,dxb)</t>
  </si>
  <si>
    <t>dxc=MAX(dx4,dx5)</t>
  </si>
  <si>
    <t>dxc=MAX(dx1,dx2)</t>
  </si>
  <si>
    <t>dxc=MAX(dx{1,2},dx3)</t>
  </si>
  <si>
    <t>4,5 ②</t>
  </si>
  <si>
    <t>nc=na+nb=</t>
  </si>
  <si>
    <t>1,2 ②</t>
  </si>
  <si>
    <t>dxc=0.5・d{1,2}x+0.5・d3x+0.5・ABS(d{1,2}x-d3x)</t>
  </si>
  <si>
    <t>dxc=0.5・d{1,2}x+0.5・d3x-0.5・ABS(d{1,2}x-d3x)</t>
  </si>
  <si>
    <t>＊　各クラススターの後に記述してある丸数字は，クラスター内の個体数</t>
  </si>
  <si>
    <t>1,2</t>
  </si>
  <si>
    <t>距離</t>
  </si>
  <si>
    <t>最短距離法</t>
  </si>
  <si>
    <t>最長距離法</t>
  </si>
  <si>
    <t>メディアン法</t>
  </si>
  <si>
    <t>重心法</t>
  </si>
  <si>
    <t>群平均法</t>
  </si>
  <si>
    <t>可変法</t>
  </si>
  <si>
    <t>ウォード法</t>
  </si>
  <si>
    <t>dxc=αa・dxa+αb・dxb+β・dab+γ|dxa-dxb|</t>
  </si>
  <si>
    <t>αa</t>
  </si>
  <si>
    <t>αb</t>
  </si>
  <si>
    <t>β</t>
  </si>
  <si>
    <t>γ</t>
  </si>
  <si>
    <t>na/nc</t>
  </si>
  <si>
    <t>nb/nc</t>
  </si>
  <si>
    <r>
      <t>β：-(na・nb)/nc</t>
    </r>
    <r>
      <rPr>
        <vertAlign val="superscript"/>
        <sz val="10"/>
        <rFont val="ＭＳ 明朝"/>
        <family val="1"/>
      </rPr>
      <t>2</t>
    </r>
  </si>
  <si>
    <t>‐(na・nb)/nc2</t>
  </si>
  <si>
    <t>(nx+na)/(nx+nc)</t>
  </si>
  <si>
    <t>(nx+nb)/(nx+nc)</t>
  </si>
  <si>
    <t>‐nx/(nx+nc)</t>
  </si>
  <si>
    <t>naは，クラスターaに含まれる個体数であり，nbはクラスターbに含まれる個体数である．</t>
  </si>
  <si>
    <t>nc=na+nbである．</t>
  </si>
  <si>
    <t>nxは併合される（a,b）クラスター以外のクラスターに含まれる個体数である．</t>
  </si>
  <si>
    <t>(1-β*)/2</t>
  </si>
  <si>
    <t>β*</t>
  </si>
  <si>
    <t>β*は１未満の任意の値である．</t>
  </si>
  <si>
    <t>クラスター分析の各手法で距離の再定義において使用されるパラメータの一覧</t>
  </si>
  <si>
    <t>各手法の分類感度は，クラスターの併合によって空間が拡散される場合に高く，</t>
  </si>
  <si>
    <t>濃縮される場合には低くなる．各手法の特徴は以下の通りである．</t>
  </si>
  <si>
    <t>手法</t>
  </si>
  <si>
    <t>特徴</t>
  </si>
  <si>
    <t>分類感度は低く，鎖状のクラスターを作る傾向がある．</t>
  </si>
  <si>
    <t>空間の拡散が起こり，分類感度は高い．</t>
  </si>
  <si>
    <t>クラスター間の距離の逆転が生じる場合がある．</t>
  </si>
  <si>
    <t>最も明確なクラスターを作り，分類感度が高い．</t>
  </si>
  <si>
    <t>パラメータβの選択によって空間の濃縮・拡散を制御できるので，バラエティーに富んだ結果を生み出す．βとしては１未満の値を指定する．βの値が１に近いほど空間の濃縮が起こる（分類感度が低くなる）．負の値をとれば，空間の拡散が起こる（分類感度が高くなる）．一般に，-0.25～0の範囲の値を与えるのがよいといわれている．</t>
  </si>
  <si>
    <t>最短距離法と最長距離法の折衷法である．クラスター間の距離の逆転が生じる場合がある．</t>
  </si>
  <si>
    <t>http://www.ceser.hyogo-u.ac.jp/naritas/spss/cluster/cluster.htm</t>
  </si>
  <si>
    <t>http://www.ec.kagawa-u.ac.jp/~hori/spss/factorlink.html#kaisetsu</t>
  </si>
  <si>
    <t>http://aoki2.si.gunma-u.ac.jp/lecture/misc/clustan.html</t>
  </si>
  <si>
    <t>参考ホームページ</t>
  </si>
  <si>
    <t>参考図書</t>
  </si>
  <si>
    <t>菅　民郎（1993）：多変量解析の実践（下），現代数学社，ISBN4-7687-0212-0</t>
  </si>
  <si>
    <t>田中　豊，脇本和昌（1983）：多変量統計解析法，現代数学社，ISBN4-7687-0154-X</t>
  </si>
  <si>
    <t>柳井晴夫，高木廣文（1989）：多変量解析ハンドブック，現代数学社，ISBN4-7687-0135-3</t>
  </si>
  <si>
    <r>
      <t>d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xc=αa・d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xa+αb・d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xb+β・d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ab+γ|d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xa-d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xb|</t>
    </r>
  </si>
  <si>
    <t>使用される式</t>
  </si>
  <si>
    <t>式（１）</t>
  </si>
  <si>
    <t>式（２）</t>
  </si>
  <si>
    <r>
      <t>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xc=0.5・d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x4+0.5・d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x5-0.25・d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45</t>
    </r>
  </si>
  <si>
    <r>
      <t>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xc=0.5・d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x1+0.5・d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x2-0.25・d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12</t>
    </r>
  </si>
  <si>
    <r>
      <t>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xc=0.667・d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x{1,2}+0.333・d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x3-0.222・d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{1,2},3</t>
    </r>
  </si>
  <si>
    <t>２変数間の距離が次式で表されることになるので，固体のクラスター分析と同じように取り扱うことができる．</t>
  </si>
  <si>
    <r>
      <t>d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ij=2(1-rij), (I,j=1,2,・・・p)</t>
    </r>
  </si>
  <si>
    <t>X1-X1ave：①</t>
  </si>
  <si>
    <t>X2-X2ave：②</t>
  </si>
  <si>
    <t>①×②</t>
  </si>
  <si>
    <t>相関係数：</t>
  </si>
  <si>
    <t>共分散：</t>
  </si>
  <si>
    <t>x1</t>
  </si>
  <si>
    <t>x2</t>
  </si>
  <si>
    <t>x1</t>
  </si>
  <si>
    <t>標準化ユークリッド距離：</t>
  </si>
  <si>
    <t>の大部分が，以下に示す組み合わせ的手法（conbinational method）によって統合されることを示した．</t>
  </si>
  <si>
    <t>Lance, G.N. and Williams W.T. (1967)：A general theory of classificatory sorting strategies, 1,</t>
  </si>
  <si>
    <t>Hierarchial system. Comp.J., 9, 373-380</t>
  </si>
  <si>
    <t>ランスとウィリアムス（Lance and Williams, 1967）は，階層的方法（最短距離法，最長距離法，メディアン法，重心法，群平均法，可変法，ウォード法）</t>
  </si>
  <si>
    <t>組み合わせ的手法とは，クラスターCiとクラスターCjとを併合してクラスターCijが作成される時，クラスターCijに属していないクラスターCkと</t>
  </si>
  <si>
    <t>クラスターCijとの距離dk(i,j)が，併合前の距離dki，dkj，dijだけから算出できる方法のことである．したがって，組み合わせ的手法においては，</t>
  </si>
  <si>
    <t>階層的方法の各段階において，直前の段階の距離行列のみが次の段階のクラスター形成にとって必要かつ十分な情報ということになる．</t>
  </si>
  <si>
    <t>例えば，初期クラスター数が５個あり，クラスター１とクラスター２が併合される場合には，nxはn3，n4，n5クラスターそれぞれにおける個体数となる．</t>
  </si>
  <si>
    <t>「平面の場合のユークリッド距離」</t>
  </si>
  <si>
    <r>
      <t>d=√(x2-x1)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+(y2-y1)</t>
    </r>
    <r>
      <rPr>
        <vertAlign val="superscript"/>
        <sz val="9"/>
        <rFont val="ＭＳ 明朝"/>
        <family val="1"/>
      </rPr>
      <t>2</t>
    </r>
  </si>
  <si>
    <t>「空間の場合のユークリッド距離」</t>
  </si>
  <si>
    <r>
      <t>d=√(x2-x1)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+(y2-y1)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+(z2-z1)</t>
    </r>
    <r>
      <rPr>
        <vertAlign val="superscript"/>
        <sz val="9"/>
        <rFont val="ＭＳ 明朝"/>
        <family val="1"/>
      </rPr>
      <t>2</t>
    </r>
  </si>
  <si>
    <t>各サンプル間の距離を測定する方法は，ユークリッド距離，ユークリッド平方距離，標準化ユークリッド距離，ミンコフスキー距離，マハラノビスの距離</t>
  </si>
  <si>
    <t>などがある．最も一般的に用いられるユークリッド距離の概念を以下に示す．</t>
  </si>
  <si>
    <t>「４次空間の場合のユークリッド距離」</t>
  </si>
  <si>
    <t>４次空間でも，平面（２次元），立体（３次元）と同様に，距離を定義することができる．</t>
  </si>
  <si>
    <r>
      <t>d=√(x2-x1)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+(y2-y1)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+(z2-z1)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+(v2-v1)</t>
    </r>
    <r>
      <rPr>
        <vertAlign val="superscript"/>
        <sz val="9"/>
        <rFont val="ＭＳ 明朝"/>
        <family val="1"/>
      </rPr>
      <t>2</t>
    </r>
  </si>
  <si>
    <t>P(x1,y1)，Q(x2,y2)</t>
  </si>
  <si>
    <t>P(x1,y1,z1)，Q(x2,y2,z2)</t>
  </si>
  <si>
    <t>P(x1,y1,z1,v1)，Q(x2,y2,z2,v2)</t>
  </si>
  <si>
    <t>５次空間以上も同じである．</t>
  </si>
  <si>
    <t>変数のクラスター分析を行う場合は，変数iと変数jの相関係数をrijとしたとき，</t>
  </si>
  <si>
    <t>クラスター分析（cluster analysis）とは，複数個の特性によって決定される個体間の類似性の指標をもとに，</t>
  </si>
  <si>
    <t>それらの個体をいくつかのグループに分類する手法の総称である．</t>
  </si>
  <si>
    <t>←上記表の中でユークリッド平方距離が最も小さいのは(4,5)である．よって，4と5を併合する．</t>
  </si>
  <si>
    <t>←上記表の中でユークリッド平方距離が最も小さいのは(1,2)である．よって，1と2を併合する．</t>
  </si>
  <si>
    <t>←上記表の中でユークリッド平方距離が最も小さいのは({1,2},3)である．よって，{1,2}と3を併合する．</t>
  </si>
  <si>
    <t>ステップ４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</si>
</sst>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"/>
    <numFmt numFmtId="178" formatCode="0.E+00"/>
    <numFmt numFmtId="179" formatCode="0.0"/>
    <numFmt numFmtId="180" formatCode="0.00_ "/>
    <numFmt numFmtId="181" formatCode="0.000000000000000_ "/>
    <numFmt numFmtId="182" formatCode="0.00_);[Red]\(0.00\)"/>
    <numFmt numFmtId="183" formatCode="0.00000_);[Red]\(0.00000\)"/>
    <numFmt numFmtId="184" formatCode="0_);[Red]\(0\)"/>
    <numFmt numFmtId="185" formatCode="0.000000000000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vertAlign val="superscript"/>
      <sz val="9"/>
      <name val="ＭＳ 明朝"/>
      <family val="1"/>
    </font>
    <font>
      <vertAlign val="subscript"/>
      <sz val="9"/>
      <name val="ＭＳ 明朝"/>
      <family val="1"/>
    </font>
    <font>
      <vertAlign val="subscript"/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Century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180" fontId="4" fillId="0" borderId="8" xfId="0" applyNumberFormat="1" applyFont="1" applyBorder="1" applyAlignment="1">
      <alignment/>
    </xf>
    <xf numFmtId="180" fontId="4" fillId="0" borderId="9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7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180" fontId="4" fillId="2" borderId="5" xfId="0" applyNumberFormat="1" applyFont="1" applyFill="1" applyBorder="1" applyAlignment="1">
      <alignment/>
    </xf>
    <xf numFmtId="180" fontId="4" fillId="2" borderId="14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2" fillId="0" borderId="0" xfId="0" applyFont="1" applyAlignment="1">
      <alignment horizontal="right"/>
    </xf>
    <xf numFmtId="182" fontId="2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82" fontId="2" fillId="0" borderId="16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0" xfId="0" applyFont="1" applyBorder="1" applyAlignment="1">
      <alignment/>
    </xf>
    <xf numFmtId="182" fontId="2" fillId="0" borderId="21" xfId="0" applyNumberFormat="1" applyFont="1" applyBorder="1" applyAlignment="1">
      <alignment horizontal="center"/>
    </xf>
    <xf numFmtId="182" fontId="2" fillId="0" borderId="22" xfId="0" applyNumberFormat="1" applyFont="1" applyBorder="1" applyAlignment="1">
      <alignment horizontal="center"/>
    </xf>
    <xf numFmtId="182" fontId="2" fillId="0" borderId="23" xfId="0" applyNumberFormat="1" applyFont="1" applyBorder="1" applyAlignment="1">
      <alignment horizontal="center"/>
    </xf>
    <xf numFmtId="182" fontId="2" fillId="0" borderId="1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2" fontId="2" fillId="0" borderId="8" xfId="0" applyNumberFormat="1" applyFont="1" applyFill="1" applyBorder="1" applyAlignment="1">
      <alignment horizontal="center"/>
    </xf>
    <xf numFmtId="182" fontId="2" fillId="0" borderId="24" xfId="0" applyNumberFormat="1" applyFont="1" applyFill="1" applyBorder="1" applyAlignment="1">
      <alignment horizontal="center"/>
    </xf>
    <xf numFmtId="182" fontId="2" fillId="0" borderId="9" xfId="0" applyNumberFormat="1" applyFont="1" applyFill="1" applyBorder="1" applyAlignment="1">
      <alignment horizontal="center"/>
    </xf>
    <xf numFmtId="182" fontId="2" fillId="0" borderId="15" xfId="0" applyNumberFormat="1" applyFont="1" applyFill="1" applyBorder="1" applyAlignment="1">
      <alignment horizontal="center"/>
    </xf>
    <xf numFmtId="182" fontId="2" fillId="0" borderId="7" xfId="0" applyNumberFormat="1" applyFont="1" applyFill="1" applyBorder="1" applyAlignment="1">
      <alignment horizontal="center"/>
    </xf>
    <xf numFmtId="182" fontId="2" fillId="0" borderId="11" xfId="0" applyNumberFormat="1" applyFont="1" applyFill="1" applyBorder="1" applyAlignment="1">
      <alignment horizontal="center"/>
    </xf>
    <xf numFmtId="182" fontId="2" fillId="0" borderId="16" xfId="0" applyNumberFormat="1" applyFont="1" applyFill="1" applyBorder="1" applyAlignment="1">
      <alignment horizontal="center"/>
    </xf>
    <xf numFmtId="182" fontId="2" fillId="0" borderId="12" xfId="0" applyNumberFormat="1" applyFont="1" applyFill="1" applyBorder="1" applyAlignment="1">
      <alignment horizontal="center"/>
    </xf>
    <xf numFmtId="182" fontId="2" fillId="4" borderId="15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Fill="1" applyAlignment="1">
      <alignment/>
    </xf>
    <xf numFmtId="182" fontId="2" fillId="0" borderId="8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9" xfId="0" applyFont="1" applyBorder="1" applyAlignment="1">
      <alignment/>
    </xf>
    <xf numFmtId="182" fontId="2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182" fontId="2" fillId="0" borderId="27" xfId="0" applyNumberFormat="1" applyFont="1" applyBorder="1" applyAlignment="1">
      <alignment horizontal="center"/>
    </xf>
    <xf numFmtId="182" fontId="2" fillId="0" borderId="28" xfId="0" applyNumberFormat="1" applyFont="1" applyBorder="1" applyAlignment="1">
      <alignment horizontal="center"/>
    </xf>
    <xf numFmtId="182" fontId="2" fillId="0" borderId="29" xfId="0" applyNumberFormat="1" applyFont="1" applyBorder="1" applyAlignment="1">
      <alignment horizontal="center"/>
    </xf>
    <xf numFmtId="182" fontId="2" fillId="4" borderId="27" xfId="0" applyNumberFormat="1" applyFont="1" applyFill="1" applyBorder="1" applyAlignment="1">
      <alignment horizontal="center"/>
    </xf>
    <xf numFmtId="182" fontId="2" fillId="0" borderId="30" xfId="0" applyNumberFormat="1" applyFont="1" applyFill="1" applyBorder="1" applyAlignment="1">
      <alignment horizontal="center"/>
    </xf>
    <xf numFmtId="182" fontId="2" fillId="0" borderId="31" xfId="0" applyNumberFormat="1" applyFont="1" applyFill="1" applyBorder="1" applyAlignment="1">
      <alignment horizontal="center"/>
    </xf>
    <xf numFmtId="182" fontId="2" fillId="4" borderId="22" xfId="0" applyNumberFormat="1" applyFont="1" applyFill="1" applyBorder="1" applyAlignment="1">
      <alignment horizontal="center"/>
    </xf>
    <xf numFmtId="182" fontId="2" fillId="0" borderId="22" xfId="0" applyNumberFormat="1" applyFont="1" applyFill="1" applyBorder="1" applyAlignment="1">
      <alignment horizontal="center"/>
    </xf>
    <xf numFmtId="182" fontId="2" fillId="4" borderId="1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82" fontId="2" fillId="4" borderId="1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180" fontId="2" fillId="0" borderId="2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180" fontId="2" fillId="0" borderId="4" xfId="0" applyNumberFormat="1" applyFont="1" applyBorder="1" applyAlignment="1">
      <alignment/>
    </xf>
    <xf numFmtId="180" fontId="2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2" borderId="34" xfId="0" applyFont="1" applyFill="1" applyBorder="1" applyAlignment="1">
      <alignment/>
    </xf>
    <xf numFmtId="180" fontId="4" fillId="2" borderId="27" xfId="0" applyNumberFormat="1" applyFont="1" applyFill="1" applyBorder="1" applyAlignment="1">
      <alignment/>
    </xf>
    <xf numFmtId="180" fontId="4" fillId="2" borderId="35" xfId="0" applyNumberFormat="1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80" fontId="4" fillId="0" borderId="0" xfId="0" applyNumberFormat="1" applyFont="1" applyAlignment="1">
      <alignment/>
    </xf>
    <xf numFmtId="180" fontId="4" fillId="0" borderId="2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/>
    </xf>
    <xf numFmtId="180" fontId="4" fillId="2" borderId="1" xfId="0" applyNumberFormat="1" applyFont="1" applyFill="1" applyBorder="1" applyAlignment="1">
      <alignment/>
    </xf>
    <xf numFmtId="180" fontId="4" fillId="2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180" fontId="4" fillId="5" borderId="1" xfId="0" applyNumberFormat="1" applyFont="1" applyFill="1" applyBorder="1" applyAlignment="1">
      <alignment/>
    </xf>
    <xf numFmtId="180" fontId="4" fillId="6" borderId="1" xfId="0" applyNumberFormat="1" applyFont="1" applyFill="1" applyBorder="1" applyAlignment="1">
      <alignment horizontal="center"/>
    </xf>
    <xf numFmtId="180" fontId="4" fillId="6" borderId="20" xfId="0" applyNumberFormat="1" applyFont="1" applyFill="1" applyBorder="1" applyAlignment="1">
      <alignment horizontal="center"/>
    </xf>
    <xf numFmtId="180" fontId="4" fillId="6" borderId="6" xfId="0" applyNumberFormat="1" applyFont="1" applyFill="1" applyBorder="1" applyAlignment="1">
      <alignment horizontal="center"/>
    </xf>
    <xf numFmtId="180" fontId="4" fillId="6" borderId="2" xfId="0" applyNumberFormat="1" applyFont="1" applyFill="1" applyBorder="1" applyAlignment="1">
      <alignment horizontal="center"/>
    </xf>
    <xf numFmtId="180" fontId="4" fillId="6" borderId="36" xfId="0" applyNumberFormat="1" applyFont="1" applyFill="1" applyBorder="1" applyAlignment="1">
      <alignment horizontal="center"/>
    </xf>
    <xf numFmtId="180" fontId="4" fillId="6" borderId="9" xfId="0" applyNumberFormat="1" applyFont="1" applyFill="1" applyBorder="1" applyAlignment="1">
      <alignment horizontal="center"/>
    </xf>
    <xf numFmtId="180" fontId="4" fillId="6" borderId="4" xfId="0" applyNumberFormat="1" applyFont="1" applyFill="1" applyBorder="1" applyAlignment="1">
      <alignment horizontal="center"/>
    </xf>
    <xf numFmtId="180" fontId="4" fillId="6" borderId="23" xfId="0" applyNumberFormat="1" applyFont="1" applyFill="1" applyBorder="1" applyAlignment="1">
      <alignment horizontal="center"/>
    </xf>
    <xf numFmtId="180" fontId="4" fillId="6" borderId="12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7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180" fontId="2" fillId="0" borderId="39" xfId="0" applyNumberFormat="1" applyFont="1" applyBorder="1" applyAlignment="1">
      <alignment horizontal="center"/>
    </xf>
    <xf numFmtId="180" fontId="2" fillId="0" borderId="41" xfId="0" applyNumberFormat="1" applyFont="1" applyBorder="1" applyAlignment="1">
      <alignment horizontal="center"/>
    </xf>
    <xf numFmtId="180" fontId="2" fillId="0" borderId="43" xfId="0" applyNumberFormat="1" applyFont="1" applyBorder="1" applyAlignment="1">
      <alignment horizontal="center"/>
    </xf>
    <xf numFmtId="180" fontId="2" fillId="0" borderId="45" xfId="0" applyNumberFormat="1" applyFont="1" applyBorder="1" applyAlignment="1">
      <alignment horizontal="center"/>
    </xf>
    <xf numFmtId="180" fontId="2" fillId="0" borderId="37" xfId="0" applyNumberFormat="1" applyFont="1" applyBorder="1" applyAlignment="1">
      <alignment horizontal="center"/>
    </xf>
    <xf numFmtId="180" fontId="2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'入力データ'!$C$2</c:f>
              <c:strCache>
                <c:ptCount val="1"/>
                <c:pt idx="0">
                  <c:v>X2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'入力データ'!$B$3:$B$7</c:f>
              <c:numCache/>
            </c:numRef>
          </c:xVal>
          <c:yVal>
            <c:numRef>
              <c:f>'入力データ'!$C$3:$C$7</c:f>
              <c:numCache/>
            </c:numRef>
          </c:yVal>
          <c:smooth val="0"/>
        </c:ser>
        <c:axId val="16395009"/>
        <c:axId val="13337354"/>
      </c:scatterChart>
      <c:valAx>
        <c:axId val="163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37354"/>
        <c:crosses val="autoZero"/>
        <c:crossBetween val="midCat"/>
        <c:dispUnits/>
      </c:valAx>
      <c:valAx>
        <c:axId val="1333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395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17</xdr:row>
      <xdr:rowOff>9525</xdr:rowOff>
    </xdr:from>
    <xdr:to>
      <xdr:col>10</xdr:col>
      <xdr:colOff>800100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6115050" y="2600325"/>
        <a:ext cx="3543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63</xdr:row>
      <xdr:rowOff>0</xdr:rowOff>
    </xdr:from>
    <xdr:to>
      <xdr:col>11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5314950" y="10363200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314950" y="73342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59</xdr:row>
      <xdr:rowOff>142875</xdr:rowOff>
    </xdr:from>
    <xdr:to>
      <xdr:col>7</xdr:col>
      <xdr:colOff>466725</xdr:colOff>
      <xdr:row>63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43575" y="9886950"/>
          <a:ext cx="923925" cy="4667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57</xdr:row>
      <xdr:rowOff>0</xdr:rowOff>
    </xdr:from>
    <xdr:to>
      <xdr:col>9</xdr:col>
      <xdr:colOff>381000</xdr:colOff>
      <xdr:row>63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29475" y="9439275"/>
          <a:ext cx="723900" cy="9144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152400</xdr:rowOff>
    </xdr:from>
    <xdr:to>
      <xdr:col>9</xdr:col>
      <xdr:colOff>0</xdr:colOff>
      <xdr:row>56</xdr:row>
      <xdr:rowOff>161925</xdr:rowOff>
    </xdr:to>
    <xdr:sp>
      <xdr:nvSpPr>
        <xdr:cNvPr id="5" name="Line 6"/>
        <xdr:cNvSpPr>
          <a:spLocks/>
        </xdr:cNvSpPr>
      </xdr:nvSpPr>
      <xdr:spPr>
        <a:xfrm flipV="1">
          <a:off x="7572375" y="85629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161925</xdr:rowOff>
    </xdr:from>
    <xdr:to>
      <xdr:col>10</xdr:col>
      <xdr:colOff>333375</xdr:colOff>
      <xdr:row>51</xdr:row>
      <xdr:rowOff>161925</xdr:rowOff>
    </xdr:to>
    <xdr:sp>
      <xdr:nvSpPr>
        <xdr:cNvPr id="6" name="Line 7"/>
        <xdr:cNvSpPr>
          <a:spLocks/>
        </xdr:cNvSpPr>
      </xdr:nvSpPr>
      <xdr:spPr>
        <a:xfrm flipH="1">
          <a:off x="7572375" y="85725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48</xdr:row>
      <xdr:rowOff>152400</xdr:rowOff>
    </xdr:from>
    <xdr:to>
      <xdr:col>7</xdr:col>
      <xdr:colOff>9525</xdr:colOff>
      <xdr:row>59</xdr:row>
      <xdr:rowOff>133350</xdr:rowOff>
    </xdr:to>
    <xdr:sp>
      <xdr:nvSpPr>
        <xdr:cNvPr id="7" name="Line 9"/>
        <xdr:cNvSpPr>
          <a:spLocks/>
        </xdr:cNvSpPr>
      </xdr:nvSpPr>
      <xdr:spPr>
        <a:xfrm flipV="1">
          <a:off x="6210300" y="78105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52</xdr:row>
      <xdr:rowOff>0</xdr:rowOff>
    </xdr:from>
    <xdr:to>
      <xdr:col>10</xdr:col>
      <xdr:colOff>333375</xdr:colOff>
      <xdr:row>62</xdr:row>
      <xdr:rowOff>142875</xdr:rowOff>
    </xdr:to>
    <xdr:sp>
      <xdr:nvSpPr>
        <xdr:cNvPr id="8" name="Line 11"/>
        <xdr:cNvSpPr>
          <a:spLocks/>
        </xdr:cNvSpPr>
      </xdr:nvSpPr>
      <xdr:spPr>
        <a:xfrm>
          <a:off x="8591550" y="85725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514350</xdr:colOff>
      <xdr:row>49</xdr:row>
      <xdr:rowOff>0</xdr:rowOff>
    </xdr:to>
    <xdr:sp>
      <xdr:nvSpPr>
        <xdr:cNvPr id="9" name="Line 13"/>
        <xdr:cNvSpPr>
          <a:spLocks/>
        </xdr:cNvSpPr>
      </xdr:nvSpPr>
      <xdr:spPr>
        <a:xfrm flipH="1">
          <a:off x="6200775" y="7829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48</xdr:row>
      <xdr:rowOff>152400</xdr:rowOff>
    </xdr:from>
    <xdr:to>
      <xdr:col>9</xdr:col>
      <xdr:colOff>523875</xdr:colOff>
      <xdr:row>52</xdr:row>
      <xdr:rowOff>0</xdr:rowOff>
    </xdr:to>
    <xdr:sp>
      <xdr:nvSpPr>
        <xdr:cNvPr id="10" name="Line 14"/>
        <xdr:cNvSpPr>
          <a:spLocks/>
        </xdr:cNvSpPr>
      </xdr:nvSpPr>
      <xdr:spPr>
        <a:xfrm>
          <a:off x="8096250" y="78200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676275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429125" y="0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762500" y="0"/>
          <a:ext cx="9239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0</xdr:row>
      <xdr:rowOff>0</xdr:rowOff>
    </xdr:from>
    <xdr:to>
      <xdr:col>9</xdr:col>
      <xdr:colOff>381000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7229475" y="0"/>
          <a:ext cx="7239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0</xdr:row>
      <xdr:rowOff>0</xdr:rowOff>
    </xdr:from>
    <xdr:to>
      <xdr:col>11</xdr:col>
      <xdr:colOff>361950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582025" y="0"/>
          <a:ext cx="7239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654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53149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0</xdr:row>
      <xdr:rowOff>0</xdr:rowOff>
    </xdr:from>
    <xdr:to>
      <xdr:col>6</xdr:col>
      <xdr:colOff>495300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761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894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5"/>
        <xdr:cNvSpPr>
          <a:spLocks/>
        </xdr:cNvSpPr>
      </xdr:nvSpPr>
      <xdr:spPr>
        <a:xfrm>
          <a:off x="76104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Line 16"/>
        <xdr:cNvSpPr>
          <a:spLocks/>
        </xdr:cNvSpPr>
      </xdr:nvSpPr>
      <xdr:spPr>
        <a:xfrm flipV="1">
          <a:off x="825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Line 17"/>
        <xdr:cNvSpPr>
          <a:spLocks/>
        </xdr:cNvSpPr>
      </xdr:nvSpPr>
      <xdr:spPr>
        <a:xfrm>
          <a:off x="5810250" y="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11</xdr:col>
      <xdr:colOff>9525</xdr:colOff>
      <xdr:row>63</xdr:row>
      <xdr:rowOff>0</xdr:rowOff>
    </xdr:to>
    <xdr:sp>
      <xdr:nvSpPr>
        <xdr:cNvPr id="14" name="Line 18"/>
        <xdr:cNvSpPr>
          <a:spLocks/>
        </xdr:cNvSpPr>
      </xdr:nvSpPr>
      <xdr:spPr>
        <a:xfrm>
          <a:off x="5314950" y="10363200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152400</xdr:rowOff>
    </xdr:from>
    <xdr:to>
      <xdr:col>6</xdr:col>
      <xdr:colOff>0</xdr:colOff>
      <xdr:row>62</xdr:row>
      <xdr:rowOff>133350</xdr:rowOff>
    </xdr:to>
    <xdr:sp>
      <xdr:nvSpPr>
        <xdr:cNvPr id="15" name="Line 19"/>
        <xdr:cNvSpPr>
          <a:spLocks/>
        </xdr:cNvSpPr>
      </xdr:nvSpPr>
      <xdr:spPr>
        <a:xfrm flipV="1">
          <a:off x="5314950" y="7305675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59</xdr:row>
      <xdr:rowOff>142875</xdr:rowOff>
    </xdr:from>
    <xdr:to>
      <xdr:col>7</xdr:col>
      <xdr:colOff>438150</xdr:colOff>
      <xdr:row>63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5715000" y="9886950"/>
          <a:ext cx="923925" cy="4667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57</xdr:row>
      <xdr:rowOff>0</xdr:rowOff>
    </xdr:from>
    <xdr:to>
      <xdr:col>9</xdr:col>
      <xdr:colOff>381000</xdr:colOff>
      <xdr:row>63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229475" y="9439275"/>
          <a:ext cx="723900" cy="9144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152400</xdr:rowOff>
    </xdr:from>
    <xdr:to>
      <xdr:col>9</xdr:col>
      <xdr:colOff>0</xdr:colOff>
      <xdr:row>56</xdr:row>
      <xdr:rowOff>161925</xdr:rowOff>
    </xdr:to>
    <xdr:sp>
      <xdr:nvSpPr>
        <xdr:cNvPr id="18" name="Line 22"/>
        <xdr:cNvSpPr>
          <a:spLocks/>
        </xdr:cNvSpPr>
      </xdr:nvSpPr>
      <xdr:spPr>
        <a:xfrm flipV="1">
          <a:off x="7572375" y="85629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161925</xdr:rowOff>
    </xdr:from>
    <xdr:to>
      <xdr:col>10</xdr:col>
      <xdr:colOff>333375</xdr:colOff>
      <xdr:row>51</xdr:row>
      <xdr:rowOff>161925</xdr:rowOff>
    </xdr:to>
    <xdr:sp>
      <xdr:nvSpPr>
        <xdr:cNvPr id="19" name="Line 23"/>
        <xdr:cNvSpPr>
          <a:spLocks/>
        </xdr:cNvSpPr>
      </xdr:nvSpPr>
      <xdr:spPr>
        <a:xfrm flipH="1">
          <a:off x="7572375" y="85725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48</xdr:row>
      <xdr:rowOff>152400</xdr:rowOff>
    </xdr:from>
    <xdr:to>
      <xdr:col>7</xdr:col>
      <xdr:colOff>9525</xdr:colOff>
      <xdr:row>59</xdr:row>
      <xdr:rowOff>133350</xdr:rowOff>
    </xdr:to>
    <xdr:sp>
      <xdr:nvSpPr>
        <xdr:cNvPr id="20" name="Line 24"/>
        <xdr:cNvSpPr>
          <a:spLocks/>
        </xdr:cNvSpPr>
      </xdr:nvSpPr>
      <xdr:spPr>
        <a:xfrm flipV="1">
          <a:off x="6210300" y="78105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52</xdr:row>
      <xdr:rowOff>0</xdr:rowOff>
    </xdr:from>
    <xdr:to>
      <xdr:col>10</xdr:col>
      <xdr:colOff>333375</xdr:colOff>
      <xdr:row>62</xdr:row>
      <xdr:rowOff>142875</xdr:rowOff>
    </xdr:to>
    <xdr:sp>
      <xdr:nvSpPr>
        <xdr:cNvPr id="21" name="Line 25"/>
        <xdr:cNvSpPr>
          <a:spLocks/>
        </xdr:cNvSpPr>
      </xdr:nvSpPr>
      <xdr:spPr>
        <a:xfrm>
          <a:off x="8591550" y="85725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514350</xdr:colOff>
      <xdr:row>49</xdr:row>
      <xdr:rowOff>0</xdr:rowOff>
    </xdr:to>
    <xdr:sp>
      <xdr:nvSpPr>
        <xdr:cNvPr id="22" name="Line 26"/>
        <xdr:cNvSpPr>
          <a:spLocks/>
        </xdr:cNvSpPr>
      </xdr:nvSpPr>
      <xdr:spPr>
        <a:xfrm flipH="1">
          <a:off x="6200775" y="7829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48</xdr:row>
      <xdr:rowOff>152400</xdr:rowOff>
    </xdr:from>
    <xdr:to>
      <xdr:col>9</xdr:col>
      <xdr:colOff>523875</xdr:colOff>
      <xdr:row>52</xdr:row>
      <xdr:rowOff>0</xdr:rowOff>
    </xdr:to>
    <xdr:sp>
      <xdr:nvSpPr>
        <xdr:cNvPr id="23" name="Line 27"/>
        <xdr:cNvSpPr>
          <a:spLocks/>
        </xdr:cNvSpPr>
      </xdr:nvSpPr>
      <xdr:spPr>
        <a:xfrm>
          <a:off x="8096250" y="78200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" name="Line 8"/>
        <xdr:cNvSpPr>
          <a:spLocks/>
        </xdr:cNvSpPr>
      </xdr:nvSpPr>
      <xdr:spPr>
        <a:xfrm>
          <a:off x="3543300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85725</xdr:rowOff>
    </xdr:from>
    <xdr:to>
      <xdr:col>4</xdr:col>
      <xdr:colOff>0</xdr:colOff>
      <xdr:row>57</xdr:row>
      <xdr:rowOff>85725</xdr:rowOff>
    </xdr:to>
    <xdr:sp>
      <xdr:nvSpPr>
        <xdr:cNvPr id="2" name="Line 16"/>
        <xdr:cNvSpPr>
          <a:spLocks/>
        </xdr:cNvSpPr>
      </xdr:nvSpPr>
      <xdr:spPr>
        <a:xfrm flipH="1">
          <a:off x="35433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3" name="Line 20"/>
        <xdr:cNvSpPr>
          <a:spLocks/>
        </xdr:cNvSpPr>
      </xdr:nvSpPr>
      <xdr:spPr>
        <a:xfrm>
          <a:off x="35433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9525</xdr:rowOff>
    </xdr:from>
    <xdr:to>
      <xdr:col>4</xdr:col>
      <xdr:colOff>0</xdr:colOff>
      <xdr:row>49</xdr:row>
      <xdr:rowOff>9525</xdr:rowOff>
    </xdr:to>
    <xdr:sp>
      <xdr:nvSpPr>
        <xdr:cNvPr id="4" name="Line 24"/>
        <xdr:cNvSpPr>
          <a:spLocks/>
        </xdr:cNvSpPr>
      </xdr:nvSpPr>
      <xdr:spPr>
        <a:xfrm flipH="1">
          <a:off x="35433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11</xdr:col>
      <xdr:colOff>9525</xdr:colOff>
      <xdr:row>69</xdr:row>
      <xdr:rowOff>0</xdr:rowOff>
    </xdr:to>
    <xdr:sp>
      <xdr:nvSpPr>
        <xdr:cNvPr id="5" name="Line 26"/>
        <xdr:cNvSpPr>
          <a:spLocks/>
        </xdr:cNvSpPr>
      </xdr:nvSpPr>
      <xdr:spPr>
        <a:xfrm>
          <a:off x="5314950" y="11049000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69</xdr:row>
      <xdr:rowOff>0</xdr:rowOff>
    </xdr:to>
    <xdr:sp>
      <xdr:nvSpPr>
        <xdr:cNvPr id="6" name="Line 27"/>
        <xdr:cNvSpPr>
          <a:spLocks/>
        </xdr:cNvSpPr>
      </xdr:nvSpPr>
      <xdr:spPr>
        <a:xfrm flipV="1">
          <a:off x="5314950" y="8343900"/>
          <a:ext cx="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65</xdr:row>
      <xdr:rowOff>142875</xdr:rowOff>
    </xdr:from>
    <xdr:to>
      <xdr:col>7</xdr:col>
      <xdr:colOff>438150</xdr:colOff>
      <xdr:row>69</xdr:row>
      <xdr:rowOff>0</xdr:rowOff>
    </xdr:to>
    <xdr:sp>
      <xdr:nvSpPr>
        <xdr:cNvPr id="7" name="Rectangle 28"/>
        <xdr:cNvSpPr>
          <a:spLocks/>
        </xdr:cNvSpPr>
      </xdr:nvSpPr>
      <xdr:spPr>
        <a:xfrm>
          <a:off x="5715000" y="10582275"/>
          <a:ext cx="923925" cy="4667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63</xdr:row>
      <xdr:rowOff>0</xdr:rowOff>
    </xdr:from>
    <xdr:to>
      <xdr:col>9</xdr:col>
      <xdr:colOff>381000</xdr:colOff>
      <xdr:row>69</xdr:row>
      <xdr:rowOff>0</xdr:rowOff>
    </xdr:to>
    <xdr:sp>
      <xdr:nvSpPr>
        <xdr:cNvPr id="8" name="Rectangle 29"/>
        <xdr:cNvSpPr>
          <a:spLocks/>
        </xdr:cNvSpPr>
      </xdr:nvSpPr>
      <xdr:spPr>
        <a:xfrm>
          <a:off x="7229475" y="10134600"/>
          <a:ext cx="723900" cy="9144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152400</xdr:rowOff>
    </xdr:from>
    <xdr:to>
      <xdr:col>9</xdr:col>
      <xdr:colOff>0</xdr:colOff>
      <xdr:row>62</xdr:row>
      <xdr:rowOff>152400</xdr:rowOff>
    </xdr:to>
    <xdr:sp>
      <xdr:nvSpPr>
        <xdr:cNvPr id="9" name="Line 30"/>
        <xdr:cNvSpPr>
          <a:spLocks/>
        </xdr:cNvSpPr>
      </xdr:nvSpPr>
      <xdr:spPr>
        <a:xfrm flipV="1">
          <a:off x="7572375" y="93535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161925</xdr:rowOff>
    </xdr:from>
    <xdr:to>
      <xdr:col>10</xdr:col>
      <xdr:colOff>333375</xdr:colOff>
      <xdr:row>57</xdr:row>
      <xdr:rowOff>161925</xdr:rowOff>
    </xdr:to>
    <xdr:sp>
      <xdr:nvSpPr>
        <xdr:cNvPr id="10" name="Line 31"/>
        <xdr:cNvSpPr>
          <a:spLocks/>
        </xdr:cNvSpPr>
      </xdr:nvSpPr>
      <xdr:spPr>
        <a:xfrm flipH="1">
          <a:off x="7572375" y="93630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54</xdr:row>
      <xdr:rowOff>133350</xdr:rowOff>
    </xdr:from>
    <xdr:to>
      <xdr:col>7</xdr:col>
      <xdr:colOff>9525</xdr:colOff>
      <xdr:row>65</xdr:row>
      <xdr:rowOff>133350</xdr:rowOff>
    </xdr:to>
    <xdr:sp>
      <xdr:nvSpPr>
        <xdr:cNvPr id="11" name="Line 32"/>
        <xdr:cNvSpPr>
          <a:spLocks/>
        </xdr:cNvSpPr>
      </xdr:nvSpPr>
      <xdr:spPr>
        <a:xfrm flipV="1">
          <a:off x="6210300" y="8820150"/>
          <a:ext cx="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58</xdr:row>
      <xdr:rowOff>0</xdr:rowOff>
    </xdr:from>
    <xdr:to>
      <xdr:col>10</xdr:col>
      <xdr:colOff>333375</xdr:colOff>
      <xdr:row>68</xdr:row>
      <xdr:rowOff>142875</xdr:rowOff>
    </xdr:to>
    <xdr:sp>
      <xdr:nvSpPr>
        <xdr:cNvPr id="12" name="Line 33"/>
        <xdr:cNvSpPr>
          <a:spLocks/>
        </xdr:cNvSpPr>
      </xdr:nvSpPr>
      <xdr:spPr>
        <a:xfrm>
          <a:off x="8591550" y="937260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142875</xdr:rowOff>
    </xdr:from>
    <xdr:to>
      <xdr:col>9</xdr:col>
      <xdr:colOff>514350</xdr:colOff>
      <xdr:row>54</xdr:row>
      <xdr:rowOff>142875</xdr:rowOff>
    </xdr:to>
    <xdr:sp>
      <xdr:nvSpPr>
        <xdr:cNvPr id="13" name="Line 34"/>
        <xdr:cNvSpPr>
          <a:spLocks/>
        </xdr:cNvSpPr>
      </xdr:nvSpPr>
      <xdr:spPr>
        <a:xfrm flipH="1">
          <a:off x="6200775" y="88296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54</xdr:row>
      <xdr:rowOff>142875</xdr:rowOff>
    </xdr:from>
    <xdr:to>
      <xdr:col>9</xdr:col>
      <xdr:colOff>523875</xdr:colOff>
      <xdr:row>58</xdr:row>
      <xdr:rowOff>0</xdr:rowOff>
    </xdr:to>
    <xdr:sp>
      <xdr:nvSpPr>
        <xdr:cNvPr id="14" name="Line 35"/>
        <xdr:cNvSpPr>
          <a:spLocks/>
        </xdr:cNvSpPr>
      </xdr:nvSpPr>
      <xdr:spPr>
        <a:xfrm>
          <a:off x="8096250" y="88296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676275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429125" y="0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762500" y="0"/>
          <a:ext cx="9239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0</xdr:row>
      <xdr:rowOff>0</xdr:rowOff>
    </xdr:from>
    <xdr:to>
      <xdr:col>9</xdr:col>
      <xdr:colOff>381000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7229475" y="0"/>
          <a:ext cx="7239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0</xdr:row>
      <xdr:rowOff>0</xdr:rowOff>
    </xdr:from>
    <xdr:to>
      <xdr:col>11</xdr:col>
      <xdr:colOff>361950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8582025" y="0"/>
          <a:ext cx="7239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654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53149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0</xdr:row>
      <xdr:rowOff>0</xdr:rowOff>
    </xdr:from>
    <xdr:to>
      <xdr:col>6</xdr:col>
      <xdr:colOff>495300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5810250" y="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761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894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6858000" y="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0</xdr:row>
      <xdr:rowOff>0</xdr:rowOff>
    </xdr:from>
    <xdr:to>
      <xdr:col>7</xdr:col>
      <xdr:colOff>657225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>
          <a:off x="6858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4" name="Line 15"/>
        <xdr:cNvSpPr>
          <a:spLocks/>
        </xdr:cNvSpPr>
      </xdr:nvSpPr>
      <xdr:spPr>
        <a:xfrm>
          <a:off x="354330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85725</xdr:rowOff>
    </xdr:from>
    <xdr:to>
      <xdr:col>4</xdr:col>
      <xdr:colOff>0</xdr:colOff>
      <xdr:row>56</xdr:row>
      <xdr:rowOff>85725</xdr:rowOff>
    </xdr:to>
    <xdr:sp>
      <xdr:nvSpPr>
        <xdr:cNvPr id="15" name="Line 16"/>
        <xdr:cNvSpPr>
          <a:spLocks/>
        </xdr:cNvSpPr>
      </xdr:nvSpPr>
      <xdr:spPr>
        <a:xfrm flipH="1">
          <a:off x="3543300" y="898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6" name="Line 17"/>
        <xdr:cNvSpPr>
          <a:spLocks/>
        </xdr:cNvSpPr>
      </xdr:nvSpPr>
      <xdr:spPr>
        <a:xfrm>
          <a:off x="354330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9525</xdr:rowOff>
    </xdr:from>
    <xdr:to>
      <xdr:col>4</xdr:col>
      <xdr:colOff>0</xdr:colOff>
      <xdr:row>48</xdr:row>
      <xdr:rowOff>9525</xdr:rowOff>
    </xdr:to>
    <xdr:sp>
      <xdr:nvSpPr>
        <xdr:cNvPr id="17" name="Line 18"/>
        <xdr:cNvSpPr>
          <a:spLocks/>
        </xdr:cNvSpPr>
      </xdr:nvSpPr>
      <xdr:spPr>
        <a:xfrm flipH="1">
          <a:off x="3543300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11</xdr:col>
      <xdr:colOff>9525</xdr:colOff>
      <xdr:row>68</xdr:row>
      <xdr:rowOff>0</xdr:rowOff>
    </xdr:to>
    <xdr:sp>
      <xdr:nvSpPr>
        <xdr:cNvPr id="18" name="Line 29"/>
        <xdr:cNvSpPr>
          <a:spLocks/>
        </xdr:cNvSpPr>
      </xdr:nvSpPr>
      <xdr:spPr>
        <a:xfrm>
          <a:off x="5314950" y="10744200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68</xdr:row>
      <xdr:rowOff>0</xdr:rowOff>
    </xdr:to>
    <xdr:sp>
      <xdr:nvSpPr>
        <xdr:cNvPr id="19" name="Line 30"/>
        <xdr:cNvSpPr>
          <a:spLocks/>
        </xdr:cNvSpPr>
      </xdr:nvSpPr>
      <xdr:spPr>
        <a:xfrm flipV="1">
          <a:off x="5314950" y="8039100"/>
          <a:ext cx="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64</xdr:row>
      <xdr:rowOff>142875</xdr:rowOff>
    </xdr:from>
    <xdr:to>
      <xdr:col>7</xdr:col>
      <xdr:colOff>438150</xdr:colOff>
      <xdr:row>68</xdr:row>
      <xdr:rowOff>0</xdr:rowOff>
    </xdr:to>
    <xdr:sp>
      <xdr:nvSpPr>
        <xdr:cNvPr id="20" name="Rectangle 31"/>
        <xdr:cNvSpPr>
          <a:spLocks/>
        </xdr:cNvSpPr>
      </xdr:nvSpPr>
      <xdr:spPr>
        <a:xfrm>
          <a:off x="5715000" y="10277475"/>
          <a:ext cx="923925" cy="4667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62</xdr:row>
      <xdr:rowOff>0</xdr:rowOff>
    </xdr:from>
    <xdr:to>
      <xdr:col>9</xdr:col>
      <xdr:colOff>381000</xdr:colOff>
      <xdr:row>68</xdr:row>
      <xdr:rowOff>0</xdr:rowOff>
    </xdr:to>
    <xdr:sp>
      <xdr:nvSpPr>
        <xdr:cNvPr id="21" name="Rectangle 32"/>
        <xdr:cNvSpPr>
          <a:spLocks/>
        </xdr:cNvSpPr>
      </xdr:nvSpPr>
      <xdr:spPr>
        <a:xfrm>
          <a:off x="7229475" y="9829800"/>
          <a:ext cx="723900" cy="9144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152400</xdr:rowOff>
    </xdr:from>
    <xdr:to>
      <xdr:col>9</xdr:col>
      <xdr:colOff>0</xdr:colOff>
      <xdr:row>61</xdr:row>
      <xdr:rowOff>152400</xdr:rowOff>
    </xdr:to>
    <xdr:sp>
      <xdr:nvSpPr>
        <xdr:cNvPr id="22" name="Line 33"/>
        <xdr:cNvSpPr>
          <a:spLocks/>
        </xdr:cNvSpPr>
      </xdr:nvSpPr>
      <xdr:spPr>
        <a:xfrm flipV="1">
          <a:off x="7572375" y="90487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161925</xdr:rowOff>
    </xdr:from>
    <xdr:to>
      <xdr:col>10</xdr:col>
      <xdr:colOff>333375</xdr:colOff>
      <xdr:row>56</xdr:row>
      <xdr:rowOff>161925</xdr:rowOff>
    </xdr:to>
    <xdr:sp>
      <xdr:nvSpPr>
        <xdr:cNvPr id="23" name="Line 34"/>
        <xdr:cNvSpPr>
          <a:spLocks/>
        </xdr:cNvSpPr>
      </xdr:nvSpPr>
      <xdr:spPr>
        <a:xfrm flipH="1">
          <a:off x="7572375" y="90582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53</xdr:row>
      <xdr:rowOff>133350</xdr:rowOff>
    </xdr:from>
    <xdr:to>
      <xdr:col>7</xdr:col>
      <xdr:colOff>9525</xdr:colOff>
      <xdr:row>64</xdr:row>
      <xdr:rowOff>133350</xdr:rowOff>
    </xdr:to>
    <xdr:sp>
      <xdr:nvSpPr>
        <xdr:cNvPr id="24" name="Line 35"/>
        <xdr:cNvSpPr>
          <a:spLocks/>
        </xdr:cNvSpPr>
      </xdr:nvSpPr>
      <xdr:spPr>
        <a:xfrm flipV="1">
          <a:off x="6210300" y="8515350"/>
          <a:ext cx="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57</xdr:row>
      <xdr:rowOff>0</xdr:rowOff>
    </xdr:from>
    <xdr:to>
      <xdr:col>10</xdr:col>
      <xdr:colOff>333375</xdr:colOff>
      <xdr:row>67</xdr:row>
      <xdr:rowOff>142875</xdr:rowOff>
    </xdr:to>
    <xdr:sp>
      <xdr:nvSpPr>
        <xdr:cNvPr id="25" name="Line 36"/>
        <xdr:cNvSpPr>
          <a:spLocks/>
        </xdr:cNvSpPr>
      </xdr:nvSpPr>
      <xdr:spPr>
        <a:xfrm>
          <a:off x="8591550" y="906780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142875</xdr:rowOff>
    </xdr:from>
    <xdr:to>
      <xdr:col>9</xdr:col>
      <xdr:colOff>514350</xdr:colOff>
      <xdr:row>53</xdr:row>
      <xdr:rowOff>142875</xdr:rowOff>
    </xdr:to>
    <xdr:sp>
      <xdr:nvSpPr>
        <xdr:cNvPr id="26" name="Line 37"/>
        <xdr:cNvSpPr>
          <a:spLocks/>
        </xdr:cNvSpPr>
      </xdr:nvSpPr>
      <xdr:spPr>
        <a:xfrm flipH="1">
          <a:off x="6200775" y="85248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53</xdr:row>
      <xdr:rowOff>142875</xdr:rowOff>
    </xdr:from>
    <xdr:to>
      <xdr:col>9</xdr:col>
      <xdr:colOff>523875</xdr:colOff>
      <xdr:row>57</xdr:row>
      <xdr:rowOff>0</xdr:rowOff>
    </xdr:to>
    <xdr:sp>
      <xdr:nvSpPr>
        <xdr:cNvPr id="27" name="Line 38"/>
        <xdr:cNvSpPr>
          <a:spLocks/>
        </xdr:cNvSpPr>
      </xdr:nvSpPr>
      <xdr:spPr>
        <a:xfrm>
          <a:off x="8096250" y="85248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A1" sqref="A1"/>
    </sheetView>
  </sheetViews>
  <sheetFormatPr defaultColWidth="9.00390625" defaultRowHeight="13.5"/>
  <cols>
    <col min="1" max="5" width="12.625" style="5" customWidth="1"/>
    <col min="6" max="6" width="11.625" style="5" customWidth="1"/>
    <col min="7" max="16384" width="9.00390625" style="5" customWidth="1"/>
  </cols>
  <sheetData>
    <row r="1" ht="11.25">
      <c r="A1" s="5" t="s">
        <v>175</v>
      </c>
    </row>
    <row r="2" ht="11.25">
      <c r="A2" s="5" t="s">
        <v>176</v>
      </c>
    </row>
    <row r="4" ht="12" customHeight="1">
      <c r="A4" s="5" t="s">
        <v>165</v>
      </c>
    </row>
    <row r="5" ht="12" customHeight="1">
      <c r="A5" s="5" t="s">
        <v>166</v>
      </c>
    </row>
    <row r="6" ht="12" customHeight="1">
      <c r="A6" s="5" t="s">
        <v>161</v>
      </c>
    </row>
    <row r="7" spans="1:3" ht="12" customHeight="1">
      <c r="A7" s="5" t="s">
        <v>170</v>
      </c>
      <c r="C7" s="5" t="s">
        <v>162</v>
      </c>
    </row>
    <row r="8" ht="12" customHeight="1">
      <c r="A8" s="5" t="s">
        <v>163</v>
      </c>
    </row>
    <row r="9" spans="1:3" ht="12" customHeight="1">
      <c r="A9" s="5" t="s">
        <v>171</v>
      </c>
      <c r="C9" s="5" t="s">
        <v>164</v>
      </c>
    </row>
    <row r="10" ht="12" customHeight="1">
      <c r="A10" s="5" t="s">
        <v>167</v>
      </c>
    </row>
    <row r="11" ht="12" customHeight="1">
      <c r="A11" s="5" t="s">
        <v>168</v>
      </c>
    </row>
    <row r="12" spans="1:3" ht="12" customHeight="1">
      <c r="A12" s="5" t="s">
        <v>172</v>
      </c>
      <c r="C12" s="5" t="s">
        <v>169</v>
      </c>
    </row>
    <row r="13" ht="12" customHeight="1">
      <c r="A13" s="5" t="s">
        <v>173</v>
      </c>
    </row>
    <row r="14" ht="12" customHeight="1"/>
    <row r="15" ht="12" customHeight="1">
      <c r="A15" s="5" t="s">
        <v>156</v>
      </c>
    </row>
    <row r="16" ht="12" customHeight="1">
      <c r="A16" s="5" t="s">
        <v>153</v>
      </c>
    </row>
    <row r="17" ht="12" customHeight="1">
      <c r="A17" s="5" t="s">
        <v>157</v>
      </c>
    </row>
    <row r="18" ht="12" customHeight="1">
      <c r="A18" s="5" t="s">
        <v>158</v>
      </c>
    </row>
    <row r="19" ht="12" customHeight="1">
      <c r="A19" s="5" t="s">
        <v>159</v>
      </c>
    </row>
    <row r="20" ht="12" customHeight="1">
      <c r="A20" s="5" t="s">
        <v>154</v>
      </c>
    </row>
    <row r="21" ht="12" customHeight="1">
      <c r="A21" s="5" t="s">
        <v>155</v>
      </c>
    </row>
    <row r="22" ht="12" customHeight="1"/>
    <row r="23" ht="12" customHeight="1">
      <c r="A23" s="5" t="s">
        <v>116</v>
      </c>
    </row>
    <row r="24" spans="1:4" ht="12" customHeight="1">
      <c r="A24" s="5" t="s">
        <v>98</v>
      </c>
      <c r="D24" s="5" t="s">
        <v>137</v>
      </c>
    </row>
    <row r="25" spans="1:4" ht="12" customHeight="1">
      <c r="A25" s="5" t="s">
        <v>135</v>
      </c>
      <c r="D25" s="5" t="s">
        <v>138</v>
      </c>
    </row>
    <row r="26" spans="1:6" ht="12" customHeight="1">
      <c r="A26" s="7"/>
      <c r="B26" s="6" t="s">
        <v>99</v>
      </c>
      <c r="C26" s="6" t="s">
        <v>100</v>
      </c>
      <c r="D26" s="6" t="s">
        <v>101</v>
      </c>
      <c r="E26" s="6" t="s">
        <v>102</v>
      </c>
      <c r="F26" s="7" t="s">
        <v>136</v>
      </c>
    </row>
    <row r="27" spans="1:6" ht="12" customHeight="1">
      <c r="A27" s="8" t="s">
        <v>91</v>
      </c>
      <c r="B27" s="98">
        <v>0.5</v>
      </c>
      <c r="C27" s="98">
        <v>0.5</v>
      </c>
      <c r="D27" s="98">
        <v>0</v>
      </c>
      <c r="E27" s="98">
        <v>-0.5</v>
      </c>
      <c r="F27" s="98" t="s">
        <v>137</v>
      </c>
    </row>
    <row r="28" spans="1:6" ht="12" customHeight="1">
      <c r="A28" s="9" t="s">
        <v>92</v>
      </c>
      <c r="B28" s="90">
        <v>0.5</v>
      </c>
      <c r="C28" s="90">
        <v>0.5</v>
      </c>
      <c r="D28" s="90">
        <v>0</v>
      </c>
      <c r="E28" s="90">
        <v>0.5</v>
      </c>
      <c r="F28" s="90" t="s">
        <v>137</v>
      </c>
    </row>
    <row r="29" spans="1:6" ht="12" customHeight="1">
      <c r="A29" s="9" t="s">
        <v>93</v>
      </c>
      <c r="B29" s="90">
        <v>0.5</v>
      </c>
      <c r="C29" s="90">
        <v>0.5</v>
      </c>
      <c r="D29" s="90">
        <v>-0.25</v>
      </c>
      <c r="E29" s="90">
        <v>0</v>
      </c>
      <c r="F29" s="90" t="s">
        <v>137</v>
      </c>
    </row>
    <row r="30" spans="1:6" ht="12" customHeight="1">
      <c r="A30" s="9" t="s">
        <v>94</v>
      </c>
      <c r="B30" s="90" t="s">
        <v>103</v>
      </c>
      <c r="C30" s="90" t="s">
        <v>104</v>
      </c>
      <c r="D30" s="90" t="s">
        <v>106</v>
      </c>
      <c r="E30" s="90">
        <v>0</v>
      </c>
      <c r="F30" s="90" t="s">
        <v>138</v>
      </c>
    </row>
    <row r="31" spans="1:6" ht="12" customHeight="1">
      <c r="A31" s="9" t="s">
        <v>95</v>
      </c>
      <c r="B31" s="90" t="s">
        <v>103</v>
      </c>
      <c r="C31" s="90" t="s">
        <v>104</v>
      </c>
      <c r="D31" s="90">
        <v>0</v>
      </c>
      <c r="E31" s="90">
        <v>0</v>
      </c>
      <c r="F31" s="90" t="s">
        <v>138</v>
      </c>
    </row>
    <row r="32" spans="1:6" ht="12" customHeight="1">
      <c r="A32" s="99" t="s">
        <v>96</v>
      </c>
      <c r="B32" s="100" t="s">
        <v>113</v>
      </c>
      <c r="C32" s="100" t="s">
        <v>113</v>
      </c>
      <c r="D32" s="100" t="s">
        <v>114</v>
      </c>
      <c r="E32" s="100">
        <v>0</v>
      </c>
      <c r="F32" s="90" t="s">
        <v>138</v>
      </c>
    </row>
    <row r="33" spans="1:6" ht="12" customHeight="1">
      <c r="A33" s="10" t="s">
        <v>97</v>
      </c>
      <c r="B33" s="91" t="s">
        <v>107</v>
      </c>
      <c r="C33" s="91" t="s">
        <v>108</v>
      </c>
      <c r="D33" s="91" t="s">
        <v>109</v>
      </c>
      <c r="E33" s="91">
        <v>0</v>
      </c>
      <c r="F33" s="91" t="s">
        <v>138</v>
      </c>
    </row>
    <row r="34" ht="12" customHeight="1">
      <c r="A34" s="5" t="s">
        <v>110</v>
      </c>
    </row>
    <row r="35" spans="1:2" ht="12" customHeight="1">
      <c r="A35" s="5" t="s">
        <v>111</v>
      </c>
      <c r="B35" s="5" t="s">
        <v>112</v>
      </c>
    </row>
    <row r="36" ht="12" customHeight="1">
      <c r="A36" s="5" t="s">
        <v>160</v>
      </c>
    </row>
    <row r="37" ht="12" customHeight="1">
      <c r="A37" s="5" t="s">
        <v>115</v>
      </c>
    </row>
    <row r="38" ht="12" customHeight="1"/>
    <row r="39" ht="12" customHeight="1">
      <c r="A39" s="5" t="s">
        <v>117</v>
      </c>
    </row>
    <row r="40" ht="12" customHeight="1">
      <c r="A40" s="5" t="s">
        <v>118</v>
      </c>
    </row>
    <row r="41" ht="12" customHeight="1"/>
    <row r="42" spans="1:6" ht="12" customHeight="1">
      <c r="A42" s="6" t="s">
        <v>119</v>
      </c>
      <c r="B42" s="133" t="s">
        <v>120</v>
      </c>
      <c r="C42" s="133"/>
      <c r="D42" s="133"/>
      <c r="E42" s="133"/>
      <c r="F42" s="134"/>
    </row>
    <row r="43" spans="1:6" ht="12" customHeight="1">
      <c r="A43" s="8" t="s">
        <v>91</v>
      </c>
      <c r="B43" s="135" t="s">
        <v>121</v>
      </c>
      <c r="C43" s="136"/>
      <c r="D43" s="136"/>
      <c r="E43" s="136"/>
      <c r="F43" s="137"/>
    </row>
    <row r="44" spans="1:6" ht="12" customHeight="1">
      <c r="A44" s="9" t="s">
        <v>92</v>
      </c>
      <c r="B44" s="124" t="s">
        <v>122</v>
      </c>
      <c r="C44" s="125"/>
      <c r="D44" s="125"/>
      <c r="E44" s="125"/>
      <c r="F44" s="126"/>
    </row>
    <row r="45" spans="1:6" ht="12" customHeight="1">
      <c r="A45" s="9" t="s">
        <v>93</v>
      </c>
      <c r="B45" s="124" t="s">
        <v>126</v>
      </c>
      <c r="C45" s="125"/>
      <c r="D45" s="125"/>
      <c r="E45" s="125"/>
      <c r="F45" s="126"/>
    </row>
    <row r="46" spans="1:6" ht="12" customHeight="1">
      <c r="A46" s="9" t="s">
        <v>94</v>
      </c>
      <c r="B46" s="124" t="s">
        <v>123</v>
      </c>
      <c r="C46" s="125"/>
      <c r="D46" s="125"/>
      <c r="E46" s="125"/>
      <c r="F46" s="126"/>
    </row>
    <row r="47" spans="1:6" ht="46.5" customHeight="1">
      <c r="A47" s="123" t="s">
        <v>96</v>
      </c>
      <c r="B47" s="127" t="s">
        <v>125</v>
      </c>
      <c r="C47" s="128"/>
      <c r="D47" s="128"/>
      <c r="E47" s="128"/>
      <c r="F47" s="129"/>
    </row>
    <row r="48" spans="1:6" ht="12" customHeight="1">
      <c r="A48" s="10" t="s">
        <v>97</v>
      </c>
      <c r="B48" s="130" t="s">
        <v>124</v>
      </c>
      <c r="C48" s="131"/>
      <c r="D48" s="131"/>
      <c r="E48" s="131"/>
      <c r="F48" s="132"/>
    </row>
    <row r="49" ht="12" customHeight="1"/>
    <row r="50" ht="12" customHeight="1">
      <c r="A50" s="5" t="s">
        <v>174</v>
      </c>
    </row>
    <row r="51" ht="12" customHeight="1">
      <c r="A51" s="5" t="s">
        <v>142</v>
      </c>
    </row>
    <row r="52" ht="12" customHeight="1">
      <c r="A52" s="5" t="s">
        <v>143</v>
      </c>
    </row>
    <row r="53" ht="12" customHeight="1"/>
    <row r="54" ht="12" customHeight="1">
      <c r="A54" s="5" t="s">
        <v>131</v>
      </c>
    </row>
    <row r="55" ht="12" customHeight="1">
      <c r="A55" s="5" t="s">
        <v>132</v>
      </c>
    </row>
    <row r="56" ht="12" customHeight="1">
      <c r="A56" s="5" t="s">
        <v>133</v>
      </c>
    </row>
    <row r="57" ht="12" customHeight="1">
      <c r="A57" s="5" t="s">
        <v>134</v>
      </c>
    </row>
    <row r="58" ht="12" customHeight="1"/>
    <row r="59" ht="12" customHeight="1">
      <c r="A59" s="5" t="s">
        <v>130</v>
      </c>
    </row>
    <row r="60" ht="12" customHeight="1">
      <c r="A60" s="5" t="s">
        <v>129</v>
      </c>
    </row>
    <row r="61" ht="12" customHeight="1">
      <c r="A61" s="5" t="s">
        <v>127</v>
      </c>
    </row>
    <row r="62" ht="12" customHeight="1">
      <c r="A62" s="5" t="s">
        <v>128</v>
      </c>
    </row>
    <row r="63" ht="12" customHeight="1"/>
    <row r="64" ht="12" customHeight="1"/>
  </sheetData>
  <mergeCells count="7">
    <mergeCell ref="B46:F46"/>
    <mergeCell ref="B47:F47"/>
    <mergeCell ref="B48:F48"/>
    <mergeCell ref="B42:F42"/>
    <mergeCell ref="B43:F43"/>
    <mergeCell ref="B44:F44"/>
    <mergeCell ref="B45:F4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36" sqref="A36"/>
    </sheetView>
  </sheetViews>
  <sheetFormatPr defaultColWidth="9.00390625" defaultRowHeight="13.5"/>
  <cols>
    <col min="1" max="12" width="11.625" style="5" customWidth="1"/>
    <col min="13" max="16384" width="9.00390625" style="5" customWidth="1"/>
  </cols>
  <sheetData>
    <row r="1" spans="1:2" ht="12" customHeight="1">
      <c r="A1" s="20" t="s">
        <v>5</v>
      </c>
      <c r="B1" s="21">
        <v>5</v>
      </c>
    </row>
    <row r="2" spans="1:11" ht="12" customHeight="1">
      <c r="A2" s="25" t="s">
        <v>4</v>
      </c>
      <c r="B2" s="26" t="s">
        <v>2</v>
      </c>
      <c r="C2" s="27" t="s">
        <v>3</v>
      </c>
      <c r="D2" s="6" t="s">
        <v>6</v>
      </c>
      <c r="E2" s="11" t="s">
        <v>144</v>
      </c>
      <c r="F2" s="12" t="s">
        <v>145</v>
      </c>
      <c r="G2" s="11" t="s">
        <v>9</v>
      </c>
      <c r="H2" s="12" t="s">
        <v>8</v>
      </c>
      <c r="I2" s="11" t="s">
        <v>12</v>
      </c>
      <c r="J2" s="12" t="s">
        <v>13</v>
      </c>
      <c r="K2" s="6" t="s">
        <v>146</v>
      </c>
    </row>
    <row r="3" spans="1:11" ht="12" customHeight="1">
      <c r="A3" s="87">
        <v>1</v>
      </c>
      <c r="B3" s="28">
        <v>5</v>
      </c>
      <c r="C3" s="29">
        <v>3</v>
      </c>
      <c r="D3" s="8">
        <f>(B3-C3)^2</f>
        <v>4</v>
      </c>
      <c r="E3" s="14">
        <f>B3-B8</f>
        <v>2.4</v>
      </c>
      <c r="F3" s="15">
        <f>C3-C8</f>
        <v>0.20000000000000018</v>
      </c>
      <c r="G3" s="14">
        <f aca="true" t="shared" si="0" ref="G3:H7">E3^2</f>
        <v>5.76</v>
      </c>
      <c r="H3" s="15">
        <f t="shared" si="0"/>
        <v>0.04000000000000007</v>
      </c>
      <c r="I3" s="14">
        <f>E3/G10</f>
        <v>1.4770978917519928</v>
      </c>
      <c r="J3" s="15">
        <f>F3/H10</f>
        <v>0.171498585142509</v>
      </c>
      <c r="K3" s="107">
        <f>E3*F3</f>
        <v>0.4800000000000004</v>
      </c>
    </row>
    <row r="4" spans="1:11" ht="12" customHeight="1">
      <c r="A4" s="88">
        <v>2</v>
      </c>
      <c r="B4" s="30">
        <v>4</v>
      </c>
      <c r="C4" s="31">
        <v>4</v>
      </c>
      <c r="D4" s="9">
        <f>(B4-C4)^2</f>
        <v>0</v>
      </c>
      <c r="E4" s="16">
        <f>B4-B8</f>
        <v>1.4</v>
      </c>
      <c r="F4" s="17">
        <f>C4-C8</f>
        <v>1.2000000000000002</v>
      </c>
      <c r="G4" s="16">
        <f t="shared" si="0"/>
        <v>1.9599999999999997</v>
      </c>
      <c r="H4" s="17">
        <f t="shared" si="0"/>
        <v>1.4400000000000004</v>
      </c>
      <c r="I4" s="16">
        <f>E4/G10</f>
        <v>0.8616404368553291</v>
      </c>
      <c r="J4" s="17">
        <f>F4/H10</f>
        <v>1.0289915108550534</v>
      </c>
      <c r="K4" s="108">
        <f>E4*F4</f>
        <v>1.6800000000000002</v>
      </c>
    </row>
    <row r="5" spans="1:11" ht="12" customHeight="1">
      <c r="A5" s="88">
        <v>3</v>
      </c>
      <c r="B5" s="30">
        <v>2</v>
      </c>
      <c r="C5" s="31">
        <v>4</v>
      </c>
      <c r="D5" s="9">
        <f>(B5-C5)^2</f>
        <v>4</v>
      </c>
      <c r="E5" s="16">
        <f>B5-B8</f>
        <v>-0.6000000000000001</v>
      </c>
      <c r="F5" s="17">
        <f>C5-C8</f>
        <v>1.2000000000000002</v>
      </c>
      <c r="G5" s="16">
        <f t="shared" si="0"/>
        <v>0.3600000000000001</v>
      </c>
      <c r="H5" s="17">
        <f t="shared" si="0"/>
        <v>1.4400000000000004</v>
      </c>
      <c r="I5" s="16">
        <f>E5/G10</f>
        <v>-0.36927447293799825</v>
      </c>
      <c r="J5" s="17">
        <f>F5/H10</f>
        <v>1.0289915108550534</v>
      </c>
      <c r="K5" s="108">
        <f>E5*F5</f>
        <v>-0.7200000000000002</v>
      </c>
    </row>
    <row r="6" spans="1:11" ht="12" customHeight="1">
      <c r="A6" s="88">
        <v>4</v>
      </c>
      <c r="B6" s="30">
        <v>1</v>
      </c>
      <c r="C6" s="31">
        <v>1</v>
      </c>
      <c r="D6" s="9">
        <f>(B6-C6)^2</f>
        <v>0</v>
      </c>
      <c r="E6" s="16">
        <f>B6-B8</f>
        <v>-1.6</v>
      </c>
      <c r="F6" s="17">
        <f>C6-C8</f>
        <v>-1.7999999999999998</v>
      </c>
      <c r="G6" s="16">
        <f t="shared" si="0"/>
        <v>2.5600000000000005</v>
      </c>
      <c r="H6" s="17">
        <f t="shared" si="0"/>
        <v>3.2399999999999993</v>
      </c>
      <c r="I6" s="16">
        <f>E6/G10</f>
        <v>-0.9847319278346619</v>
      </c>
      <c r="J6" s="17">
        <f>F6/H10</f>
        <v>-1.5434872662825796</v>
      </c>
      <c r="K6" s="108">
        <f>E6*F6</f>
        <v>2.88</v>
      </c>
    </row>
    <row r="7" spans="1:11" ht="12" customHeight="1">
      <c r="A7" s="104">
        <v>5</v>
      </c>
      <c r="B7" s="32">
        <v>1</v>
      </c>
      <c r="C7" s="33">
        <v>2</v>
      </c>
      <c r="D7" s="10">
        <f>(B7-C7)^2</f>
        <v>1</v>
      </c>
      <c r="E7" s="18">
        <f>B7-B8</f>
        <v>-1.6</v>
      </c>
      <c r="F7" s="19">
        <f>C7-C8</f>
        <v>-0.7999999999999998</v>
      </c>
      <c r="G7" s="18">
        <f t="shared" si="0"/>
        <v>2.5600000000000005</v>
      </c>
      <c r="H7" s="19">
        <f t="shared" si="0"/>
        <v>0.6399999999999997</v>
      </c>
      <c r="I7" s="18">
        <f>E7/G10</f>
        <v>-0.9847319278346619</v>
      </c>
      <c r="J7" s="19">
        <f>F7/H10</f>
        <v>-0.6859943405700353</v>
      </c>
      <c r="K7" s="109">
        <f>E7*F7</f>
        <v>1.2799999999999998</v>
      </c>
    </row>
    <row r="8" spans="1:11" ht="12" customHeight="1">
      <c r="A8" s="101" t="s">
        <v>7</v>
      </c>
      <c r="B8" s="102">
        <f>AVERAGE(B3:B7)</f>
        <v>2.6</v>
      </c>
      <c r="C8" s="103">
        <f>AVERAGE(C3:C7)</f>
        <v>2.8</v>
      </c>
      <c r="D8" s="105"/>
      <c r="E8" s="106"/>
      <c r="F8" s="22" t="s">
        <v>10</v>
      </c>
      <c r="G8" s="23">
        <f>SUM(G3:G7)</f>
        <v>13.200000000000001</v>
      </c>
      <c r="H8" s="24">
        <f>SUM(H3:H7)</f>
        <v>6.8</v>
      </c>
      <c r="J8" s="22" t="s">
        <v>10</v>
      </c>
      <c r="K8" s="110">
        <f>SUM(K3:K7)</f>
        <v>5.6</v>
      </c>
    </row>
    <row r="9" spans="6:11" ht="12" customHeight="1">
      <c r="F9" s="22" t="s">
        <v>11</v>
      </c>
      <c r="G9" s="23">
        <f>G8/B1</f>
        <v>2.64</v>
      </c>
      <c r="H9" s="24">
        <f>H8/B1</f>
        <v>1.3599999999999999</v>
      </c>
      <c r="J9" s="111" t="s">
        <v>148</v>
      </c>
      <c r="K9" s="110">
        <f>K8/B1</f>
        <v>1.1199999999999999</v>
      </c>
    </row>
    <row r="10" spans="6:8" ht="12" customHeight="1">
      <c r="F10" s="22" t="s">
        <v>14</v>
      </c>
      <c r="G10" s="23">
        <f>SQRT(G9)</f>
        <v>1.624807680927192</v>
      </c>
      <c r="H10" s="24">
        <f>SQRT(H9)</f>
        <v>1.16619037896906</v>
      </c>
    </row>
    <row r="11" spans="10:11" ht="12" customHeight="1">
      <c r="J11" s="112" t="s">
        <v>147</v>
      </c>
      <c r="K11" s="113">
        <f>K9/(G10*H10)</f>
        <v>0.5910804632890486</v>
      </c>
    </row>
    <row r="12" ht="12" customHeight="1"/>
    <row r="13" spans="1:11" ht="12" customHeight="1">
      <c r="A13" s="138" t="s">
        <v>17</v>
      </c>
      <c r="B13" s="139"/>
      <c r="C13" s="5" t="s">
        <v>16</v>
      </c>
      <c r="I13" s="114"/>
      <c r="J13" s="115" t="s">
        <v>151</v>
      </c>
      <c r="K13" s="116" t="s">
        <v>150</v>
      </c>
    </row>
    <row r="14" spans="1:11" ht="12" customHeight="1">
      <c r="A14" s="7"/>
      <c r="B14" s="43">
        <v>1</v>
      </c>
      <c r="C14" s="41">
        <v>2</v>
      </c>
      <c r="D14" s="41">
        <v>3</v>
      </c>
      <c r="E14" s="72">
        <v>4</v>
      </c>
      <c r="F14" s="7">
        <v>5</v>
      </c>
      <c r="I14" s="117" t="s">
        <v>149</v>
      </c>
      <c r="J14" s="118">
        <v>1</v>
      </c>
      <c r="K14" s="119" t="s">
        <v>48</v>
      </c>
    </row>
    <row r="15" spans="1:11" ht="12" customHeight="1">
      <c r="A15" s="89">
        <v>1</v>
      </c>
      <c r="B15" s="68" t="s">
        <v>48</v>
      </c>
      <c r="C15" s="69"/>
      <c r="D15" s="69"/>
      <c r="E15" s="69"/>
      <c r="F15" s="70"/>
      <c r="I15" s="120" t="s">
        <v>150</v>
      </c>
      <c r="J15" s="121">
        <v>0.59</v>
      </c>
      <c r="K15" s="122">
        <v>1</v>
      </c>
    </row>
    <row r="16" spans="1:6" ht="12" customHeight="1">
      <c r="A16" s="90">
        <v>2</v>
      </c>
      <c r="B16" s="71">
        <f>SQRT((B4-B3)^2+(C4-C3)^2)</f>
        <v>1.4142135623730951</v>
      </c>
      <c r="C16" s="35" t="s">
        <v>49</v>
      </c>
      <c r="D16" s="36"/>
      <c r="E16" s="36"/>
      <c r="F16" s="13"/>
    </row>
    <row r="17" spans="1:6" ht="12">
      <c r="A17" s="90">
        <v>3</v>
      </c>
      <c r="B17" s="71">
        <f>SQRT((B5-B3)^2+(C5-C3)^2)</f>
        <v>3.1622776601683795</v>
      </c>
      <c r="C17" s="35">
        <f>SQRT((B5-B4)^2+(C5-C4)^2)</f>
        <v>2</v>
      </c>
      <c r="D17" s="35" t="s">
        <v>49</v>
      </c>
      <c r="E17" s="36"/>
      <c r="F17" s="13"/>
    </row>
    <row r="18" spans="1:6" ht="12">
      <c r="A18" s="90">
        <v>4</v>
      </c>
      <c r="B18" s="71">
        <f>SQRT((B6-B3)^2+(C6-C3)^2)</f>
        <v>4.47213595499958</v>
      </c>
      <c r="C18" s="35">
        <f>SQRT((B6-B4)^2+(C6-C4)^2)</f>
        <v>4.242640687119285</v>
      </c>
      <c r="D18" s="35">
        <f>SQRT((B6-B5)^2+(C6-C5)^2)</f>
        <v>3.1622776601683795</v>
      </c>
      <c r="E18" s="35" t="s">
        <v>50</v>
      </c>
      <c r="F18" s="13"/>
    </row>
    <row r="19" spans="1:6" ht="12">
      <c r="A19" s="91">
        <v>5</v>
      </c>
      <c r="B19" s="47">
        <f>SQRT((B7-B3)^2+(C7-C3)^2)</f>
        <v>4.123105625617661</v>
      </c>
      <c r="C19" s="37">
        <f>SQRT((B7-B4)^2+(C7-C4)^2)</f>
        <v>3.605551275463989</v>
      </c>
      <c r="D19" s="37">
        <f>SQRT((B7-B5)^2+(C7-C5)^2)</f>
        <v>2.23606797749979</v>
      </c>
      <c r="E19" s="37">
        <f>SQRT((B7-B6)^2+(C7-C6)^2)</f>
        <v>1</v>
      </c>
      <c r="F19" s="38" t="s">
        <v>50</v>
      </c>
    </row>
    <row r="21" spans="1:3" ht="14.25">
      <c r="A21" s="138" t="s">
        <v>18</v>
      </c>
      <c r="B21" s="139"/>
      <c r="C21" s="5" t="s">
        <v>15</v>
      </c>
    </row>
    <row r="22" spans="1:6" ht="11.25">
      <c r="A22" s="7"/>
      <c r="B22" s="43">
        <v>1</v>
      </c>
      <c r="C22" s="41">
        <v>2</v>
      </c>
      <c r="D22" s="41">
        <v>3</v>
      </c>
      <c r="E22" s="41">
        <v>4</v>
      </c>
      <c r="F22" s="42">
        <v>5</v>
      </c>
    </row>
    <row r="23" spans="1:6" ht="12">
      <c r="A23" s="89">
        <v>1</v>
      </c>
      <c r="B23" s="44" t="s">
        <v>48</v>
      </c>
      <c r="C23" s="39"/>
      <c r="D23" s="39"/>
      <c r="E23" s="39"/>
      <c r="F23" s="40"/>
    </row>
    <row r="24" spans="1:6" ht="12">
      <c r="A24" s="90">
        <v>2</v>
      </c>
      <c r="B24" s="45">
        <f>(B4-B3)^2+(C4-C3)^2</f>
        <v>2</v>
      </c>
      <c r="C24" s="44" t="s">
        <v>49</v>
      </c>
      <c r="D24" s="36"/>
      <c r="E24" s="36"/>
      <c r="F24" s="13"/>
    </row>
    <row r="25" spans="1:6" ht="12">
      <c r="A25" s="90">
        <v>3</v>
      </c>
      <c r="B25" s="45">
        <f>(B5-B3)^2+(C5-C3)^2</f>
        <v>10</v>
      </c>
      <c r="C25" s="44">
        <f>(B5-B4)^2+(C5-C4)^2</f>
        <v>4</v>
      </c>
      <c r="D25" s="44" t="s">
        <v>49</v>
      </c>
      <c r="E25" s="36"/>
      <c r="F25" s="13"/>
    </row>
    <row r="26" spans="1:6" ht="12">
      <c r="A26" s="90">
        <v>4</v>
      </c>
      <c r="B26" s="45">
        <f>(B6-B3)^2+(C6-C3)^2</f>
        <v>20</v>
      </c>
      <c r="C26" s="44">
        <f>(B6-B4)^2+(C6-C4)^2</f>
        <v>18</v>
      </c>
      <c r="D26" s="44">
        <f>(B6-B5)^2+(C6-C5)^2</f>
        <v>10</v>
      </c>
      <c r="E26" s="44" t="s">
        <v>48</v>
      </c>
      <c r="F26" s="13"/>
    </row>
    <row r="27" spans="1:6" ht="12">
      <c r="A27" s="91">
        <v>5</v>
      </c>
      <c r="B27" s="46">
        <f>(B7-B3)^2+(C7-C3)^2</f>
        <v>17</v>
      </c>
      <c r="C27" s="73">
        <f>(B7-B4)^2+(C7-C4)^2</f>
        <v>13</v>
      </c>
      <c r="D27" s="73">
        <f>(B7-B5)^2+(C7-C5)^2</f>
        <v>5</v>
      </c>
      <c r="E27" s="73">
        <f>(B7-B6)^2+(C7-C6)^2</f>
        <v>1</v>
      </c>
      <c r="F27" s="74" t="s">
        <v>50</v>
      </c>
    </row>
    <row r="29" spans="1:3" ht="14.25">
      <c r="A29" s="138" t="s">
        <v>152</v>
      </c>
      <c r="B29" s="139"/>
      <c r="C29" s="5" t="s">
        <v>19</v>
      </c>
    </row>
    <row r="30" spans="1:6" ht="11.25">
      <c r="A30" s="7"/>
      <c r="B30" s="43">
        <v>1</v>
      </c>
      <c r="C30" s="41">
        <v>2</v>
      </c>
      <c r="D30" s="41">
        <v>3</v>
      </c>
      <c r="E30" s="41">
        <v>4</v>
      </c>
      <c r="F30" s="42">
        <v>5</v>
      </c>
    </row>
    <row r="31" spans="1:6" ht="12">
      <c r="A31" s="89">
        <v>1</v>
      </c>
      <c r="B31" s="44" t="s">
        <v>48</v>
      </c>
      <c r="C31" s="45"/>
      <c r="D31" s="45"/>
      <c r="E31" s="45"/>
      <c r="F31" s="75"/>
    </row>
    <row r="32" spans="1:6" ht="12">
      <c r="A32" s="90">
        <v>2</v>
      </c>
      <c r="B32" s="45">
        <f>SQRT(((B4-B3)/G10)^2+((C4-C3)/H10)^2)</f>
        <v>1.055500827301873</v>
      </c>
      <c r="C32" s="44" t="s">
        <v>49</v>
      </c>
      <c r="D32" s="36"/>
      <c r="E32" s="36"/>
      <c r="F32" s="13"/>
    </row>
    <row r="33" spans="1:6" ht="12">
      <c r="A33" s="90">
        <v>3</v>
      </c>
      <c r="B33" s="45">
        <f>SQRT(((B5-B3)/G10)^2+((C5-C3)/H10)^2)</f>
        <v>2.0357762712876797</v>
      </c>
      <c r="C33" s="44">
        <f>SQRT(((B5-B4)/G10)^2+((C5-C4)/H10)^2)</f>
        <v>1.2309149097933274</v>
      </c>
      <c r="D33" s="44" t="s">
        <v>49</v>
      </c>
      <c r="E33" s="36"/>
      <c r="F33" s="13"/>
    </row>
    <row r="34" spans="1:6" ht="12">
      <c r="A34" s="90">
        <v>4</v>
      </c>
      <c r="B34" s="45">
        <f>SQRT(((B6-B3)/G10)^2+((C6-C3)/H10)^2)</f>
        <v>3.0002970738235737</v>
      </c>
      <c r="C34" s="44">
        <f>SQRT(((B6-B4)/G10)^2+((C6-C4)/H10)^2)</f>
        <v>3.166502481905618</v>
      </c>
      <c r="D34" s="44">
        <f>SQRT(((B6-B5)/G10)^2+((C6-C5)/H10)^2)</f>
        <v>2.6450774917970565</v>
      </c>
      <c r="E34" s="44" t="s">
        <v>48</v>
      </c>
      <c r="F34" s="13"/>
    </row>
    <row r="35" spans="1:6" ht="12">
      <c r="A35" s="91">
        <v>5</v>
      </c>
      <c r="B35" s="46">
        <f>SQRT(((B7-B3)/G10)^2+((C7-C3)/H10)^2)</f>
        <v>2.606894738621627</v>
      </c>
      <c r="C35" s="73">
        <f>SQRT(((B7-B4)/G10)^2+((C7-C4)/H10)^2)</f>
        <v>2.519973686306892</v>
      </c>
      <c r="D35" s="73">
        <f>SQRT(((B7-B5)/G10)^2+((C7-C5)/H10)^2)</f>
        <v>1.8220769328917248</v>
      </c>
      <c r="E35" s="73">
        <f>SQRT(((B7-B6)/G10)^2+((C7-C6)/H10)^2)</f>
        <v>0.8574929257125443</v>
      </c>
      <c r="F35" s="74" t="s">
        <v>50</v>
      </c>
    </row>
  </sheetData>
  <mergeCells count="3">
    <mergeCell ref="A21:B21"/>
    <mergeCell ref="A29:B29"/>
    <mergeCell ref="A13:B1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:B1"/>
    </sheetView>
  </sheetViews>
  <sheetFormatPr defaultColWidth="9.00390625" defaultRowHeight="13.5"/>
  <cols>
    <col min="1" max="7" width="11.625" style="1" customWidth="1"/>
    <col min="8" max="16384" width="9.00390625" style="1" customWidth="1"/>
  </cols>
  <sheetData>
    <row r="1" spans="1:3" ht="15">
      <c r="A1" s="138" t="s">
        <v>18</v>
      </c>
      <c r="B1" s="138"/>
      <c r="C1" s="1" t="s">
        <v>20</v>
      </c>
    </row>
    <row r="2" spans="1:6" ht="12">
      <c r="A2" s="7"/>
      <c r="B2" s="43">
        <v>1</v>
      </c>
      <c r="C2" s="41">
        <v>2</v>
      </c>
      <c r="D2" s="41">
        <v>3</v>
      </c>
      <c r="E2" s="41">
        <v>4</v>
      </c>
      <c r="F2" s="42">
        <v>5</v>
      </c>
    </row>
    <row r="3" spans="1:6" ht="12">
      <c r="A3" s="89">
        <v>1</v>
      </c>
      <c r="B3" s="44" t="s">
        <v>47</v>
      </c>
      <c r="C3" s="39"/>
      <c r="D3" s="39"/>
      <c r="E3" s="39"/>
      <c r="F3" s="40"/>
    </row>
    <row r="4" spans="1:6" ht="12">
      <c r="A4" s="90">
        <v>2</v>
      </c>
      <c r="B4" s="45">
        <v>2</v>
      </c>
      <c r="C4" s="44" t="s">
        <v>47</v>
      </c>
      <c r="D4" s="36"/>
      <c r="E4" s="36"/>
      <c r="F4" s="13"/>
    </row>
    <row r="5" spans="1:6" ht="12">
      <c r="A5" s="90">
        <v>3</v>
      </c>
      <c r="B5" s="45">
        <v>10</v>
      </c>
      <c r="C5" s="44">
        <v>4</v>
      </c>
      <c r="D5" s="44" t="s">
        <v>47</v>
      </c>
      <c r="E5" s="36"/>
      <c r="F5" s="13"/>
    </row>
    <row r="6" spans="1:6" ht="12">
      <c r="A6" s="90">
        <v>4</v>
      </c>
      <c r="B6" s="45">
        <v>20</v>
      </c>
      <c r="C6" s="44">
        <v>18</v>
      </c>
      <c r="D6" s="44">
        <v>10</v>
      </c>
      <c r="E6" s="44" t="s">
        <v>47</v>
      </c>
      <c r="F6" s="13"/>
    </row>
    <row r="7" spans="1:6" ht="12">
      <c r="A7" s="91">
        <v>5</v>
      </c>
      <c r="B7" s="46">
        <v>17</v>
      </c>
      <c r="C7" s="73">
        <v>13</v>
      </c>
      <c r="D7" s="73">
        <v>5</v>
      </c>
      <c r="E7" s="76">
        <v>1</v>
      </c>
      <c r="F7" s="74" t="s">
        <v>47</v>
      </c>
    </row>
    <row r="9" spans="1:5" ht="12">
      <c r="A9" s="1" t="s">
        <v>40</v>
      </c>
      <c r="E9" s="1" t="s">
        <v>88</v>
      </c>
    </row>
    <row r="10" spans="1:6" ht="12">
      <c r="A10" s="1" t="s">
        <v>51</v>
      </c>
      <c r="E10" s="4" t="s">
        <v>62</v>
      </c>
      <c r="F10" s="1" t="s">
        <v>63</v>
      </c>
    </row>
    <row r="11" spans="1:2" ht="12">
      <c r="A11" s="1" t="s">
        <v>56</v>
      </c>
      <c r="B11" s="1">
        <v>0.5</v>
      </c>
    </row>
    <row r="12" spans="1:2" ht="12">
      <c r="A12" s="1" t="s">
        <v>57</v>
      </c>
      <c r="B12" s="1">
        <v>0.5</v>
      </c>
    </row>
    <row r="13" spans="1:2" ht="12">
      <c r="A13" s="1" t="s">
        <v>58</v>
      </c>
      <c r="B13" s="1">
        <v>0</v>
      </c>
    </row>
    <row r="14" spans="1:2" ht="12">
      <c r="A14" s="1" t="s">
        <v>59</v>
      </c>
      <c r="B14" s="1">
        <v>-0.5</v>
      </c>
    </row>
    <row r="16" spans="1:6" ht="13.5" customHeight="1">
      <c r="A16" s="1" t="s">
        <v>0</v>
      </c>
      <c r="B16" s="1">
        <v>1</v>
      </c>
      <c r="C16" s="146" t="s">
        <v>18</v>
      </c>
      <c r="D16" s="146"/>
      <c r="E16" s="146"/>
      <c r="F16" s="3">
        <v>1</v>
      </c>
    </row>
    <row r="17" spans="1:3" ht="12">
      <c r="A17" s="1" t="s">
        <v>25</v>
      </c>
      <c r="B17" s="1" t="s">
        <v>1</v>
      </c>
      <c r="C17" s="1" t="s">
        <v>177</v>
      </c>
    </row>
    <row r="18" spans="1:6" ht="12">
      <c r="A18" s="1" t="s">
        <v>52</v>
      </c>
      <c r="E18" s="4" t="s">
        <v>62</v>
      </c>
      <c r="F18" s="1" t="s">
        <v>64</v>
      </c>
    </row>
    <row r="19" spans="1:5" ht="12">
      <c r="A19" s="2"/>
      <c r="B19" s="50">
        <v>1</v>
      </c>
      <c r="C19" s="63">
        <v>2</v>
      </c>
      <c r="D19" s="50">
        <v>3</v>
      </c>
      <c r="E19" s="51" t="s">
        <v>54</v>
      </c>
    </row>
    <row r="20" spans="1:5" ht="12">
      <c r="A20" s="64">
        <v>1</v>
      </c>
      <c r="B20" s="55" t="s">
        <v>55</v>
      </c>
      <c r="C20" s="55"/>
      <c r="D20" s="55"/>
      <c r="E20" s="56"/>
    </row>
    <row r="21" spans="1:5" ht="12">
      <c r="A21" s="52">
        <v>2</v>
      </c>
      <c r="B21" s="79">
        <f>B4</f>
        <v>2</v>
      </c>
      <c r="C21" s="57" t="s">
        <v>49</v>
      </c>
      <c r="D21" s="57"/>
      <c r="E21" s="58"/>
    </row>
    <row r="22" spans="1:5" ht="12">
      <c r="A22" s="52">
        <v>3</v>
      </c>
      <c r="B22" s="80">
        <f>B5</f>
        <v>10</v>
      </c>
      <c r="C22" s="80">
        <f>C5</f>
        <v>4</v>
      </c>
      <c r="D22" s="77" t="s">
        <v>49</v>
      </c>
      <c r="E22" s="78"/>
    </row>
    <row r="23" spans="1:5" ht="12">
      <c r="A23" s="53" t="s">
        <v>54</v>
      </c>
      <c r="B23" s="59">
        <f>0.5*B6+0.5*B7-0.5*ABS(B6-B7)</f>
        <v>17</v>
      </c>
      <c r="C23" s="60">
        <f>0.5*C6+0.5*C7-0.5*ABS(C6-C7)</f>
        <v>13</v>
      </c>
      <c r="D23" s="60">
        <f>0.5*D6+0.5*D7-0.5*ABS(D6-D7)</f>
        <v>5</v>
      </c>
      <c r="E23" s="61" t="s">
        <v>50</v>
      </c>
    </row>
    <row r="25" spans="1:6" ht="13.5" customHeight="1">
      <c r="A25" s="1" t="s">
        <v>0</v>
      </c>
      <c r="B25" s="1">
        <v>2</v>
      </c>
      <c r="C25" s="146" t="s">
        <v>18</v>
      </c>
      <c r="D25" s="146"/>
      <c r="E25" s="146"/>
      <c r="F25" s="3">
        <v>2</v>
      </c>
    </row>
    <row r="26" spans="1:3" ht="12">
      <c r="A26" s="1" t="s">
        <v>25</v>
      </c>
      <c r="B26" s="1" t="s">
        <v>33</v>
      </c>
      <c r="C26" s="1" t="s">
        <v>178</v>
      </c>
    </row>
    <row r="27" spans="1:6" ht="12">
      <c r="A27" s="1" t="s">
        <v>70</v>
      </c>
      <c r="E27" s="4" t="s">
        <v>62</v>
      </c>
      <c r="F27" s="1" t="s">
        <v>65</v>
      </c>
    </row>
    <row r="28" spans="1:4" ht="12">
      <c r="A28" s="2"/>
      <c r="B28" s="50" t="s">
        <v>60</v>
      </c>
      <c r="C28" s="50">
        <v>3</v>
      </c>
      <c r="D28" s="51" t="s">
        <v>61</v>
      </c>
    </row>
    <row r="29" spans="1:4" ht="12">
      <c r="A29" s="66" t="s">
        <v>60</v>
      </c>
      <c r="B29" s="54" t="s">
        <v>48</v>
      </c>
      <c r="C29" s="55"/>
      <c r="D29" s="56"/>
    </row>
    <row r="30" spans="1:4" ht="12">
      <c r="A30" s="52">
        <v>3</v>
      </c>
      <c r="B30" s="81">
        <f>0.5*B22+0.5*C22-0.5*ABS(B22-C22)</f>
        <v>4</v>
      </c>
      <c r="C30" s="57" t="s">
        <v>49</v>
      </c>
      <c r="D30" s="58"/>
    </row>
    <row r="31" spans="1:4" ht="12">
      <c r="A31" s="53" t="s">
        <v>61</v>
      </c>
      <c r="B31" s="59">
        <f>0.5*B23+0.5*C23-0.5*ABS(B23-C23)</f>
        <v>13</v>
      </c>
      <c r="C31" s="60">
        <f>D23</f>
        <v>5</v>
      </c>
      <c r="D31" s="61" t="s">
        <v>49</v>
      </c>
    </row>
    <row r="33" spans="1:6" ht="13.5" customHeight="1">
      <c r="A33" s="1" t="s">
        <v>0</v>
      </c>
      <c r="B33" s="1">
        <v>3</v>
      </c>
      <c r="C33" s="146" t="s">
        <v>18</v>
      </c>
      <c r="D33" s="146"/>
      <c r="E33" s="146"/>
      <c r="F33" s="3">
        <v>4</v>
      </c>
    </row>
    <row r="34" spans="1:3" ht="12">
      <c r="A34" s="1" t="s">
        <v>25</v>
      </c>
      <c r="B34" s="1" t="s">
        <v>66</v>
      </c>
      <c r="C34" s="1" t="s">
        <v>179</v>
      </c>
    </row>
    <row r="35" spans="1:6" ht="12">
      <c r="A35" s="1" t="s">
        <v>87</v>
      </c>
      <c r="E35" s="4" t="s">
        <v>62</v>
      </c>
      <c r="F35" s="1" t="s">
        <v>69</v>
      </c>
    </row>
    <row r="36" spans="1:3" ht="12">
      <c r="A36" s="2"/>
      <c r="B36" s="63" t="s">
        <v>67</v>
      </c>
      <c r="C36" s="51" t="s">
        <v>61</v>
      </c>
    </row>
    <row r="37" spans="1:3" ht="12">
      <c r="A37" s="82" t="s">
        <v>67</v>
      </c>
      <c r="B37" s="54" t="s">
        <v>68</v>
      </c>
      <c r="C37" s="56"/>
    </row>
    <row r="38" spans="1:3" ht="12">
      <c r="A38" s="53" t="s">
        <v>61</v>
      </c>
      <c r="B38" s="83">
        <f>0.5*B31+0.5*C31-0.5*ABS(B31-C31)</f>
        <v>5</v>
      </c>
      <c r="C38" s="61" t="s">
        <v>49</v>
      </c>
    </row>
    <row r="40" spans="1:6" ht="13.5" customHeight="1">
      <c r="A40" s="1" t="s">
        <v>0</v>
      </c>
      <c r="B40" s="1">
        <v>4</v>
      </c>
      <c r="C40" s="146" t="s">
        <v>18</v>
      </c>
      <c r="D40" s="146"/>
      <c r="E40" s="146"/>
      <c r="F40" s="3">
        <v>5</v>
      </c>
    </row>
    <row r="41" spans="3:6" ht="13.5" customHeight="1">
      <c r="C41" s="34"/>
      <c r="D41" s="34"/>
      <c r="E41" s="34"/>
      <c r="F41" s="3"/>
    </row>
    <row r="42" spans="3:6" ht="13.5" customHeight="1">
      <c r="C42" s="34"/>
      <c r="D42" s="34"/>
      <c r="E42" s="34"/>
      <c r="F42" s="3"/>
    </row>
    <row r="43" spans="3:6" ht="13.5" customHeight="1">
      <c r="C43" s="34"/>
      <c r="D43" s="34"/>
      <c r="E43" s="34"/>
      <c r="F43" s="3"/>
    </row>
    <row r="44" spans="3:6" ht="13.5" customHeight="1">
      <c r="C44" s="34"/>
      <c r="D44" s="34"/>
      <c r="E44" s="34"/>
      <c r="F44" s="3"/>
    </row>
    <row r="50" ht="12">
      <c r="F50" s="3">
        <v>2.24</v>
      </c>
    </row>
    <row r="51" spans="1:6" ht="33" customHeight="1">
      <c r="A51" s="2"/>
      <c r="B51" s="84" t="s">
        <v>72</v>
      </c>
      <c r="C51" s="147" t="s">
        <v>37</v>
      </c>
      <c r="D51" s="148"/>
      <c r="E51" s="93" t="s">
        <v>90</v>
      </c>
      <c r="F51" s="3"/>
    </row>
    <row r="52" spans="1:6" ht="13.5" customHeight="1">
      <c r="A52" s="65" t="s">
        <v>36</v>
      </c>
      <c r="B52" s="66" t="str">
        <f>B17</f>
        <v>(4,5)</v>
      </c>
      <c r="C52" s="142">
        <f>F16</f>
        <v>1</v>
      </c>
      <c r="D52" s="143"/>
      <c r="E52" s="94">
        <f>SQRT(C52)</f>
        <v>1</v>
      </c>
      <c r="F52" s="3"/>
    </row>
    <row r="53" spans="1:6" ht="13.5" customHeight="1">
      <c r="A53" s="48" t="s">
        <v>38</v>
      </c>
      <c r="B53" s="52" t="str">
        <f>B26</f>
        <v>(1,2)</v>
      </c>
      <c r="C53" s="144">
        <f>F25</f>
        <v>2</v>
      </c>
      <c r="D53" s="145"/>
      <c r="E53" s="95">
        <f>SQRT(C53)</f>
        <v>1.4142135623730951</v>
      </c>
      <c r="F53" s="3">
        <v>2</v>
      </c>
    </row>
    <row r="54" spans="1:6" ht="13.5" customHeight="1">
      <c r="A54" s="48" t="s">
        <v>39</v>
      </c>
      <c r="B54" s="52" t="str">
        <f>B34</f>
        <v>({1,2},3)</v>
      </c>
      <c r="C54" s="144">
        <f>F33</f>
        <v>4</v>
      </c>
      <c r="D54" s="145"/>
      <c r="E54" s="95">
        <f>SQRT(C54)</f>
        <v>2</v>
      </c>
      <c r="F54" s="3"/>
    </row>
    <row r="55" spans="1:9" ht="13.5" customHeight="1">
      <c r="A55" s="49" t="s">
        <v>180</v>
      </c>
      <c r="B55" s="53" t="s">
        <v>71</v>
      </c>
      <c r="C55" s="140">
        <f>F40</f>
        <v>5</v>
      </c>
      <c r="D55" s="141"/>
      <c r="E55" s="96">
        <f>SQRT(C55)</f>
        <v>2.23606797749979</v>
      </c>
      <c r="F55" s="97"/>
      <c r="G55" s="4"/>
      <c r="H55" s="4"/>
      <c r="I55" s="4"/>
    </row>
    <row r="56" ht="13.5" customHeight="1">
      <c r="F56" s="3"/>
    </row>
    <row r="57" ht="13.5" customHeight="1">
      <c r="F57" s="3"/>
    </row>
    <row r="58" ht="12">
      <c r="F58" s="3">
        <v>1.14</v>
      </c>
    </row>
    <row r="59" ht="12">
      <c r="F59" s="3"/>
    </row>
    <row r="60" ht="12">
      <c r="F60" s="3"/>
    </row>
    <row r="61" ht="12">
      <c r="F61" s="3">
        <v>1</v>
      </c>
    </row>
    <row r="62" ht="12">
      <c r="F62" s="3"/>
    </row>
    <row r="63" ht="12">
      <c r="F63" s="3"/>
    </row>
    <row r="64" spans="7:12" ht="12">
      <c r="G64" s="4" t="s">
        <v>73</v>
      </c>
      <c r="H64" s="4" t="s">
        <v>35</v>
      </c>
      <c r="I64" s="4" t="s">
        <v>74</v>
      </c>
      <c r="J64" s="4" t="s">
        <v>34</v>
      </c>
      <c r="K64" s="4" t="s">
        <v>75</v>
      </c>
      <c r="L64" s="4"/>
    </row>
  </sheetData>
  <mergeCells count="10">
    <mergeCell ref="A1:B1"/>
    <mergeCell ref="C16:E16"/>
    <mergeCell ref="C25:E25"/>
    <mergeCell ref="C51:D51"/>
    <mergeCell ref="C33:E33"/>
    <mergeCell ref="C40:E40"/>
    <mergeCell ref="C55:D55"/>
    <mergeCell ref="C52:D52"/>
    <mergeCell ref="C53:D53"/>
    <mergeCell ref="C54:D5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:B1"/>
    </sheetView>
  </sheetViews>
  <sheetFormatPr defaultColWidth="9.00390625" defaultRowHeight="13.5"/>
  <cols>
    <col min="1" max="7" width="11.625" style="1" customWidth="1"/>
    <col min="8" max="16384" width="9.00390625" style="1" customWidth="1"/>
  </cols>
  <sheetData>
    <row r="1" spans="1:3" ht="15">
      <c r="A1" s="138" t="s">
        <v>18</v>
      </c>
      <c r="B1" s="138"/>
      <c r="C1" s="1" t="s">
        <v>20</v>
      </c>
    </row>
    <row r="2" spans="1:6" ht="12">
      <c r="A2" s="7"/>
      <c r="B2" s="43">
        <v>1</v>
      </c>
      <c r="C2" s="41">
        <v>2</v>
      </c>
      <c r="D2" s="41">
        <v>3</v>
      </c>
      <c r="E2" s="41">
        <v>4</v>
      </c>
      <c r="F2" s="42">
        <v>5</v>
      </c>
    </row>
    <row r="3" spans="1:6" ht="12">
      <c r="A3" s="89">
        <v>1</v>
      </c>
      <c r="B3" s="44" t="s">
        <v>47</v>
      </c>
      <c r="C3" s="39"/>
      <c r="D3" s="39"/>
      <c r="E3" s="39"/>
      <c r="F3" s="40"/>
    </row>
    <row r="4" spans="1:6" ht="12">
      <c r="A4" s="90">
        <v>2</v>
      </c>
      <c r="B4" s="45">
        <v>2</v>
      </c>
      <c r="C4" s="44" t="s">
        <v>47</v>
      </c>
      <c r="D4" s="36"/>
      <c r="E4" s="36"/>
      <c r="F4" s="13"/>
    </row>
    <row r="5" spans="1:6" ht="12">
      <c r="A5" s="90">
        <v>3</v>
      </c>
      <c r="B5" s="45">
        <v>10</v>
      </c>
      <c r="C5" s="44">
        <v>4</v>
      </c>
      <c r="D5" s="44" t="s">
        <v>47</v>
      </c>
      <c r="E5" s="36"/>
      <c r="F5" s="13"/>
    </row>
    <row r="6" spans="1:6" ht="12">
      <c r="A6" s="90">
        <v>4</v>
      </c>
      <c r="B6" s="45">
        <v>20</v>
      </c>
      <c r="C6" s="44">
        <v>18</v>
      </c>
      <c r="D6" s="44">
        <v>10</v>
      </c>
      <c r="E6" s="44" t="s">
        <v>47</v>
      </c>
      <c r="F6" s="13"/>
    </row>
    <row r="7" spans="1:6" ht="12">
      <c r="A7" s="91">
        <v>5</v>
      </c>
      <c r="B7" s="46">
        <v>17</v>
      </c>
      <c r="C7" s="73">
        <v>13</v>
      </c>
      <c r="D7" s="73">
        <v>5</v>
      </c>
      <c r="E7" s="76">
        <v>1</v>
      </c>
      <c r="F7" s="74" t="s">
        <v>47</v>
      </c>
    </row>
    <row r="9" spans="1:5" ht="12">
      <c r="A9" s="1" t="s">
        <v>41</v>
      </c>
      <c r="E9" s="1" t="s">
        <v>88</v>
      </c>
    </row>
    <row r="10" spans="1:6" ht="12">
      <c r="A10" s="1" t="s">
        <v>51</v>
      </c>
      <c r="E10" s="4" t="s">
        <v>62</v>
      </c>
      <c r="F10" s="1" t="s">
        <v>79</v>
      </c>
    </row>
    <row r="11" spans="1:2" ht="12">
      <c r="A11" s="1" t="s">
        <v>56</v>
      </c>
      <c r="B11" s="1">
        <v>0.5</v>
      </c>
    </row>
    <row r="12" spans="1:2" ht="12">
      <c r="A12" s="1" t="s">
        <v>57</v>
      </c>
      <c r="B12" s="1">
        <v>0.5</v>
      </c>
    </row>
    <row r="13" spans="1:2" ht="12">
      <c r="A13" s="1" t="s">
        <v>58</v>
      </c>
      <c r="B13" s="1">
        <v>0</v>
      </c>
    </row>
    <row r="14" spans="1:2" ht="12">
      <c r="A14" s="1" t="s">
        <v>76</v>
      </c>
      <c r="B14" s="1">
        <v>0.5</v>
      </c>
    </row>
    <row r="16" spans="1:6" ht="13.5" customHeight="1">
      <c r="A16" s="1" t="s">
        <v>0</v>
      </c>
      <c r="B16" s="1">
        <v>1</v>
      </c>
      <c r="C16" s="146" t="s">
        <v>18</v>
      </c>
      <c r="D16" s="146"/>
      <c r="E16" s="146"/>
      <c r="F16" s="3">
        <v>1</v>
      </c>
    </row>
    <row r="17" spans="1:3" ht="12">
      <c r="A17" s="1" t="s">
        <v>25</v>
      </c>
      <c r="B17" s="1" t="s">
        <v>1</v>
      </c>
      <c r="C17" s="1" t="s">
        <v>177</v>
      </c>
    </row>
    <row r="18" spans="1:6" ht="12">
      <c r="A18" s="1" t="s">
        <v>77</v>
      </c>
      <c r="E18" s="4" t="s">
        <v>62</v>
      </c>
      <c r="F18" s="1" t="s">
        <v>80</v>
      </c>
    </row>
    <row r="19" spans="1:5" ht="12">
      <c r="A19" s="2"/>
      <c r="B19" s="50">
        <v>1</v>
      </c>
      <c r="C19" s="63">
        <v>2</v>
      </c>
      <c r="D19" s="50">
        <v>3</v>
      </c>
      <c r="E19" s="51" t="s">
        <v>54</v>
      </c>
    </row>
    <row r="20" spans="1:5" ht="12">
      <c r="A20" s="64">
        <v>1</v>
      </c>
      <c r="B20" s="55" t="s">
        <v>55</v>
      </c>
      <c r="C20" s="55"/>
      <c r="D20" s="55"/>
      <c r="E20" s="56"/>
    </row>
    <row r="21" spans="1:5" ht="12">
      <c r="A21" s="52">
        <v>2</v>
      </c>
      <c r="B21" s="79">
        <f>B4</f>
        <v>2</v>
      </c>
      <c r="C21" s="57" t="s">
        <v>49</v>
      </c>
      <c r="D21" s="57"/>
      <c r="E21" s="58"/>
    </row>
    <row r="22" spans="1:5" ht="12">
      <c r="A22" s="52">
        <v>3</v>
      </c>
      <c r="B22" s="80">
        <f>B5</f>
        <v>10</v>
      </c>
      <c r="C22" s="80">
        <f>C5</f>
        <v>4</v>
      </c>
      <c r="D22" s="77" t="s">
        <v>49</v>
      </c>
      <c r="E22" s="78"/>
    </row>
    <row r="23" spans="1:5" ht="12">
      <c r="A23" s="53" t="s">
        <v>54</v>
      </c>
      <c r="B23" s="59">
        <f>0.5*B6+0.5*B7+0.5*ABS(B6-B7)</f>
        <v>20</v>
      </c>
      <c r="C23" s="60">
        <f>0.5*C6+0.5*C7+0.5*ABS(C6-C7)</f>
        <v>18</v>
      </c>
      <c r="D23" s="60">
        <f>0.5*D6+0.5*D7+0.5*ABS(D6-D7)</f>
        <v>10</v>
      </c>
      <c r="E23" s="61" t="s">
        <v>50</v>
      </c>
    </row>
    <row r="25" spans="1:6" ht="13.5" customHeight="1">
      <c r="A25" s="1" t="s">
        <v>0</v>
      </c>
      <c r="B25" s="1">
        <v>2</v>
      </c>
      <c r="C25" s="146" t="s">
        <v>18</v>
      </c>
      <c r="D25" s="146"/>
      <c r="E25" s="146"/>
      <c r="F25" s="3">
        <v>2</v>
      </c>
    </row>
    <row r="26" spans="1:3" ht="12">
      <c r="A26" s="1" t="s">
        <v>25</v>
      </c>
      <c r="B26" s="1" t="s">
        <v>33</v>
      </c>
      <c r="C26" s="1" t="s">
        <v>178</v>
      </c>
    </row>
    <row r="27" spans="1:6" ht="12">
      <c r="A27" s="1" t="s">
        <v>78</v>
      </c>
      <c r="E27" s="4" t="s">
        <v>62</v>
      </c>
      <c r="F27" s="1" t="s">
        <v>81</v>
      </c>
    </row>
    <row r="28" spans="1:4" ht="12">
      <c r="A28" s="2"/>
      <c r="B28" s="50" t="s">
        <v>60</v>
      </c>
      <c r="C28" s="50">
        <v>3</v>
      </c>
      <c r="D28" s="51" t="s">
        <v>61</v>
      </c>
    </row>
    <row r="29" spans="1:4" ht="12">
      <c r="A29" s="66" t="s">
        <v>60</v>
      </c>
      <c r="B29" s="54" t="s">
        <v>48</v>
      </c>
      <c r="C29" s="55"/>
      <c r="D29" s="56"/>
    </row>
    <row r="30" spans="1:4" ht="12">
      <c r="A30" s="52">
        <v>3</v>
      </c>
      <c r="B30" s="81">
        <f>0.5*B22+0.5*C22+0.5*ABS(B22-C22)</f>
        <v>10</v>
      </c>
      <c r="C30" s="57" t="s">
        <v>49</v>
      </c>
      <c r="D30" s="58"/>
    </row>
    <row r="31" spans="1:4" ht="12">
      <c r="A31" s="53" t="s">
        <v>61</v>
      </c>
      <c r="B31" s="59">
        <f>0.5*B23+0.5*C23+0.5*ABS(B23-C23)</f>
        <v>20</v>
      </c>
      <c r="C31" s="60">
        <f>D23</f>
        <v>10</v>
      </c>
      <c r="D31" s="61" t="s">
        <v>49</v>
      </c>
    </row>
    <row r="33" spans="1:6" ht="13.5" customHeight="1">
      <c r="A33" s="1" t="s">
        <v>0</v>
      </c>
      <c r="B33" s="1">
        <v>3</v>
      </c>
      <c r="C33" s="146" t="s">
        <v>18</v>
      </c>
      <c r="D33" s="146"/>
      <c r="E33" s="146"/>
      <c r="F33" s="3">
        <v>10</v>
      </c>
    </row>
    <row r="34" spans="1:3" ht="12">
      <c r="A34" s="1" t="s">
        <v>25</v>
      </c>
      <c r="B34" s="1" t="s">
        <v>66</v>
      </c>
      <c r="C34" s="1" t="s">
        <v>179</v>
      </c>
    </row>
    <row r="35" spans="1:6" ht="12">
      <c r="A35" s="1" t="s">
        <v>86</v>
      </c>
      <c r="E35" s="4" t="s">
        <v>62</v>
      </c>
      <c r="F35" s="1" t="s">
        <v>82</v>
      </c>
    </row>
    <row r="36" spans="1:3" ht="12">
      <c r="A36" s="2"/>
      <c r="B36" s="63" t="s">
        <v>67</v>
      </c>
      <c r="C36" s="51" t="s">
        <v>61</v>
      </c>
    </row>
    <row r="37" spans="1:3" ht="12">
      <c r="A37" s="82" t="s">
        <v>67</v>
      </c>
      <c r="B37" s="54" t="s">
        <v>68</v>
      </c>
      <c r="C37" s="56"/>
    </row>
    <row r="38" spans="1:3" ht="12">
      <c r="A38" s="53" t="s">
        <v>61</v>
      </c>
      <c r="B38" s="83">
        <f>0.5*B31+0.5*C31+0.5*ABS(B31-C31)</f>
        <v>20</v>
      </c>
      <c r="C38" s="61" t="s">
        <v>49</v>
      </c>
    </row>
    <row r="40" spans="1:6" ht="13.5" customHeight="1">
      <c r="A40" s="1" t="s">
        <v>0</v>
      </c>
      <c r="B40" s="1">
        <v>4</v>
      </c>
      <c r="C40" s="146" t="s">
        <v>18</v>
      </c>
      <c r="D40" s="146"/>
      <c r="E40" s="146"/>
      <c r="F40" s="3">
        <v>20</v>
      </c>
    </row>
    <row r="41" spans="3:6" ht="13.5" customHeight="1">
      <c r="C41" s="34"/>
      <c r="D41" s="34"/>
      <c r="E41" s="34"/>
      <c r="F41" s="3"/>
    </row>
    <row r="42" spans="3:6" ht="13.5" customHeight="1">
      <c r="C42" s="34"/>
      <c r="D42" s="34"/>
      <c r="E42" s="34"/>
      <c r="F42" s="3"/>
    </row>
    <row r="43" spans="3:6" ht="13.5" customHeight="1">
      <c r="C43" s="34"/>
      <c r="D43" s="34"/>
      <c r="E43" s="34"/>
      <c r="F43" s="3"/>
    </row>
    <row r="44" spans="3:6" ht="13.5" customHeight="1">
      <c r="C44" s="34"/>
      <c r="D44" s="34"/>
      <c r="E44" s="34"/>
      <c r="F44" s="3"/>
    </row>
    <row r="50" ht="12">
      <c r="F50" s="3">
        <v>4.47</v>
      </c>
    </row>
    <row r="51" spans="1:6" ht="33" customHeight="1">
      <c r="A51" s="2"/>
      <c r="B51" s="84" t="s">
        <v>72</v>
      </c>
      <c r="C51" s="147" t="s">
        <v>37</v>
      </c>
      <c r="D51" s="148"/>
      <c r="E51" s="93" t="s">
        <v>90</v>
      </c>
      <c r="F51" s="3"/>
    </row>
    <row r="52" spans="1:6" ht="13.5" customHeight="1">
      <c r="A52" s="65" t="s">
        <v>36</v>
      </c>
      <c r="B52" s="66" t="str">
        <f>B17</f>
        <v>(4,5)</v>
      </c>
      <c r="C52" s="142">
        <f>F16</f>
        <v>1</v>
      </c>
      <c r="D52" s="143"/>
      <c r="E52" s="94">
        <f>SQRT(C52)</f>
        <v>1</v>
      </c>
      <c r="F52" s="3"/>
    </row>
    <row r="53" spans="1:6" ht="13.5" customHeight="1">
      <c r="A53" s="48" t="s">
        <v>38</v>
      </c>
      <c r="B53" s="52" t="str">
        <f>B26</f>
        <v>(1,2)</v>
      </c>
      <c r="C53" s="144">
        <f>F25</f>
        <v>2</v>
      </c>
      <c r="D53" s="145"/>
      <c r="E53" s="95">
        <f>SQRT(C53)</f>
        <v>1.4142135623730951</v>
      </c>
      <c r="F53" s="3">
        <v>3.16</v>
      </c>
    </row>
    <row r="54" spans="1:6" ht="13.5" customHeight="1">
      <c r="A54" s="48" t="s">
        <v>39</v>
      </c>
      <c r="B54" s="52" t="str">
        <f>B34</f>
        <v>({1,2},3)</v>
      </c>
      <c r="C54" s="144">
        <f>F33</f>
        <v>10</v>
      </c>
      <c r="D54" s="145"/>
      <c r="E54" s="95">
        <f>SQRT(C54)</f>
        <v>3.1622776601683795</v>
      </c>
      <c r="F54" s="3"/>
    </row>
    <row r="55" spans="1:9" ht="13.5" customHeight="1">
      <c r="A55" s="49" t="s">
        <v>180</v>
      </c>
      <c r="B55" s="53" t="s">
        <v>71</v>
      </c>
      <c r="C55" s="140">
        <f>F40</f>
        <v>20</v>
      </c>
      <c r="D55" s="141"/>
      <c r="E55" s="96">
        <f>SQRT(C55)</f>
        <v>4.47213595499958</v>
      </c>
      <c r="F55" s="3"/>
      <c r="G55" s="4"/>
      <c r="H55" s="4"/>
      <c r="I55" s="4"/>
    </row>
    <row r="56" ht="13.5" customHeight="1">
      <c r="F56" s="3"/>
    </row>
    <row r="57" ht="13.5" customHeight="1">
      <c r="F57" s="3"/>
    </row>
    <row r="58" ht="12">
      <c r="F58" s="3">
        <v>1.41</v>
      </c>
    </row>
    <row r="59" ht="12">
      <c r="F59" s="3"/>
    </row>
    <row r="60" ht="12">
      <c r="F60" s="3"/>
    </row>
    <row r="61" ht="12">
      <c r="F61" s="3">
        <v>1</v>
      </c>
    </row>
    <row r="62" ht="12">
      <c r="F62" s="3"/>
    </row>
    <row r="63" ht="12">
      <c r="F63" s="3"/>
    </row>
    <row r="64" spans="7:12" ht="12">
      <c r="G64" s="4" t="s">
        <v>73</v>
      </c>
      <c r="H64" s="4" t="s">
        <v>35</v>
      </c>
      <c r="I64" s="4" t="s">
        <v>74</v>
      </c>
      <c r="J64" s="4" t="s">
        <v>34</v>
      </c>
      <c r="K64" s="4" t="s">
        <v>75</v>
      </c>
      <c r="L64" s="4"/>
    </row>
  </sheetData>
  <mergeCells count="10">
    <mergeCell ref="C55:D55"/>
    <mergeCell ref="C33:E33"/>
    <mergeCell ref="A1:B1"/>
    <mergeCell ref="C16:E16"/>
    <mergeCell ref="C25:E25"/>
    <mergeCell ref="C54:D54"/>
    <mergeCell ref="C51:D51"/>
    <mergeCell ref="C52:D52"/>
    <mergeCell ref="C53:D53"/>
    <mergeCell ref="C40:E4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:B1"/>
    </sheetView>
  </sheetViews>
  <sheetFormatPr defaultColWidth="9.00390625" defaultRowHeight="13.5"/>
  <cols>
    <col min="1" max="7" width="11.625" style="1" customWidth="1"/>
    <col min="8" max="16384" width="9.00390625" style="1" customWidth="1"/>
  </cols>
  <sheetData>
    <row r="1" spans="1:3" ht="15">
      <c r="A1" s="138" t="s">
        <v>18</v>
      </c>
      <c r="B1" s="138"/>
      <c r="C1" s="1" t="s">
        <v>20</v>
      </c>
    </row>
    <row r="2" spans="1:6" ht="12">
      <c r="A2" s="7"/>
      <c r="B2" s="43">
        <v>1</v>
      </c>
      <c r="C2" s="41">
        <v>2</v>
      </c>
      <c r="D2" s="41">
        <v>3</v>
      </c>
      <c r="E2" s="41">
        <v>4</v>
      </c>
      <c r="F2" s="42">
        <v>5</v>
      </c>
    </row>
    <row r="3" spans="1:6" ht="12">
      <c r="A3" s="89">
        <v>1</v>
      </c>
      <c r="B3" s="44" t="s">
        <v>47</v>
      </c>
      <c r="C3" s="39"/>
      <c r="D3" s="39"/>
      <c r="E3" s="39"/>
      <c r="F3" s="40"/>
    </row>
    <row r="4" spans="1:6" ht="12">
      <c r="A4" s="90">
        <v>2</v>
      </c>
      <c r="B4" s="45">
        <v>2</v>
      </c>
      <c r="C4" s="44" t="s">
        <v>47</v>
      </c>
      <c r="D4" s="36"/>
      <c r="E4" s="36"/>
      <c r="F4" s="13"/>
    </row>
    <row r="5" spans="1:6" ht="12">
      <c r="A5" s="90">
        <v>3</v>
      </c>
      <c r="B5" s="45">
        <v>10</v>
      </c>
      <c r="C5" s="44">
        <v>4</v>
      </c>
      <c r="D5" s="44" t="s">
        <v>47</v>
      </c>
      <c r="E5" s="36"/>
      <c r="F5" s="13"/>
    </row>
    <row r="6" spans="1:6" ht="12">
      <c r="A6" s="90">
        <v>4</v>
      </c>
      <c r="B6" s="45">
        <v>20</v>
      </c>
      <c r="C6" s="44">
        <v>18</v>
      </c>
      <c r="D6" s="44">
        <v>10</v>
      </c>
      <c r="E6" s="44" t="s">
        <v>47</v>
      </c>
      <c r="F6" s="13"/>
    </row>
    <row r="7" spans="1:6" ht="12">
      <c r="A7" s="91">
        <v>5</v>
      </c>
      <c r="B7" s="46">
        <v>17</v>
      </c>
      <c r="C7" s="73">
        <v>13</v>
      </c>
      <c r="D7" s="73">
        <v>5</v>
      </c>
      <c r="E7" s="76">
        <v>1</v>
      </c>
      <c r="F7" s="74" t="s">
        <v>47</v>
      </c>
    </row>
    <row r="9" spans="1:5" ht="12">
      <c r="A9" s="1" t="s">
        <v>21</v>
      </c>
      <c r="E9" s="1" t="s">
        <v>88</v>
      </c>
    </row>
    <row r="10" ht="13.5">
      <c r="A10" s="5" t="s">
        <v>135</v>
      </c>
    </row>
    <row r="11" ht="12">
      <c r="A11" s="1" t="s">
        <v>22</v>
      </c>
    </row>
    <row r="12" ht="12">
      <c r="A12" s="1" t="s">
        <v>23</v>
      </c>
    </row>
    <row r="13" ht="12">
      <c r="A13" s="1" t="s">
        <v>32</v>
      </c>
    </row>
    <row r="14" ht="14.25">
      <c r="A14" s="1" t="s">
        <v>105</v>
      </c>
    </row>
    <row r="15" ht="12">
      <c r="A15" s="1" t="s">
        <v>24</v>
      </c>
    </row>
    <row r="17" spans="1:6" ht="12">
      <c r="A17" s="1" t="s">
        <v>0</v>
      </c>
      <c r="B17" s="1">
        <v>1</v>
      </c>
      <c r="D17" s="146" t="s">
        <v>18</v>
      </c>
      <c r="E17" s="146"/>
      <c r="F17" s="3">
        <v>1</v>
      </c>
    </row>
    <row r="18" spans="1:3" ht="12">
      <c r="A18" s="1" t="s">
        <v>25</v>
      </c>
      <c r="B18" s="1" t="s">
        <v>1</v>
      </c>
      <c r="C18" s="1" t="s">
        <v>177</v>
      </c>
    </row>
    <row r="19" spans="1:5" ht="12">
      <c r="A19" s="34" t="s">
        <v>26</v>
      </c>
      <c r="B19" s="67">
        <v>1</v>
      </c>
      <c r="D19" s="34" t="s">
        <v>29</v>
      </c>
      <c r="E19" s="1">
        <f>B19/B21</f>
        <v>0.5</v>
      </c>
    </row>
    <row r="20" spans="1:5" ht="12">
      <c r="A20" s="34" t="s">
        <v>27</v>
      </c>
      <c r="B20" s="67">
        <v>1</v>
      </c>
      <c r="D20" s="34" t="s">
        <v>30</v>
      </c>
      <c r="E20" s="1">
        <f>B20/B21</f>
        <v>0.5</v>
      </c>
    </row>
    <row r="21" spans="1:7" ht="14.25">
      <c r="A21" s="34" t="s">
        <v>84</v>
      </c>
      <c r="B21" s="1">
        <f>SUM(B19:B20)</f>
        <v>2</v>
      </c>
      <c r="D21" s="34" t="s">
        <v>31</v>
      </c>
      <c r="E21" s="1">
        <f>-((B19*B20)/B21^2)</f>
        <v>-0.25</v>
      </c>
      <c r="G21" s="1" t="s">
        <v>139</v>
      </c>
    </row>
    <row r="22" spans="1:5" ht="12">
      <c r="A22" s="2"/>
      <c r="B22" s="50">
        <v>1</v>
      </c>
      <c r="C22" s="63">
        <v>2</v>
      </c>
      <c r="D22" s="50">
        <v>3</v>
      </c>
      <c r="E22" s="51" t="s">
        <v>61</v>
      </c>
    </row>
    <row r="23" spans="1:5" ht="12">
      <c r="A23" s="64">
        <v>1</v>
      </c>
      <c r="B23" s="55" t="s">
        <v>48</v>
      </c>
      <c r="C23" s="55"/>
      <c r="D23" s="55"/>
      <c r="E23" s="56"/>
    </row>
    <row r="24" spans="1:5" ht="12">
      <c r="A24" s="52">
        <v>2</v>
      </c>
      <c r="B24" s="62">
        <f>B4</f>
        <v>2</v>
      </c>
      <c r="C24" s="57" t="s">
        <v>49</v>
      </c>
      <c r="D24" s="57"/>
      <c r="E24" s="58"/>
    </row>
    <row r="25" spans="1:5" ht="12">
      <c r="A25" s="52">
        <v>3</v>
      </c>
      <c r="B25" s="57">
        <f>B5</f>
        <v>10</v>
      </c>
      <c r="C25" s="57">
        <f>C5</f>
        <v>4</v>
      </c>
      <c r="D25" s="57" t="s">
        <v>49</v>
      </c>
      <c r="E25" s="58"/>
    </row>
    <row r="26" spans="1:5" ht="12">
      <c r="A26" s="53" t="s">
        <v>83</v>
      </c>
      <c r="B26" s="60">
        <f>SQRT(0.5*B6^2+0.5*B7^2-0.25*E7^2)</f>
        <v>18.553975315279473</v>
      </c>
      <c r="C26" s="60">
        <f>SQRT(0.5*C6^2+0.5*C7^2-0.25*E7^2)</f>
        <v>15.692354826475215</v>
      </c>
      <c r="D26" s="60">
        <f>SQRT(0.5*D6^2+0.5*D7^2-0.25*E7^2)</f>
        <v>7.88986691902975</v>
      </c>
      <c r="E26" s="61" t="s">
        <v>50</v>
      </c>
    </row>
    <row r="28" spans="1:6" ht="12">
      <c r="A28" s="1" t="s">
        <v>0</v>
      </c>
      <c r="B28" s="1">
        <v>2</v>
      </c>
      <c r="D28" s="146" t="s">
        <v>18</v>
      </c>
      <c r="E28" s="146"/>
      <c r="F28" s="3">
        <v>2</v>
      </c>
    </row>
    <row r="29" spans="1:3" ht="12">
      <c r="A29" s="1" t="s">
        <v>25</v>
      </c>
      <c r="B29" s="1" t="s">
        <v>33</v>
      </c>
      <c r="C29" s="1" t="s">
        <v>178</v>
      </c>
    </row>
    <row r="30" spans="1:5" ht="12">
      <c r="A30" s="34" t="s">
        <v>26</v>
      </c>
      <c r="B30" s="67">
        <v>1</v>
      </c>
      <c r="D30" s="34" t="s">
        <v>29</v>
      </c>
      <c r="E30" s="1">
        <f>B30/B32</f>
        <v>0.5</v>
      </c>
    </row>
    <row r="31" spans="1:5" ht="12">
      <c r="A31" s="34" t="s">
        <v>27</v>
      </c>
      <c r="B31" s="67">
        <v>1</v>
      </c>
      <c r="D31" s="34" t="s">
        <v>30</v>
      </c>
      <c r="E31" s="1">
        <f>B31/B32</f>
        <v>0.5</v>
      </c>
    </row>
    <row r="32" spans="1:7" ht="14.25">
      <c r="A32" s="34" t="s">
        <v>28</v>
      </c>
      <c r="B32" s="1">
        <f>SUM(B30:B31)</f>
        <v>2</v>
      </c>
      <c r="D32" s="34" t="s">
        <v>31</v>
      </c>
      <c r="E32" s="1">
        <f>-((B30*B31)/B32^2)</f>
        <v>-0.25</v>
      </c>
      <c r="G32" s="1" t="s">
        <v>140</v>
      </c>
    </row>
    <row r="33" spans="1:4" ht="12">
      <c r="A33" s="2"/>
      <c r="B33" s="50" t="s">
        <v>85</v>
      </c>
      <c r="C33" s="50">
        <v>3</v>
      </c>
      <c r="D33" s="51" t="s">
        <v>61</v>
      </c>
    </row>
    <row r="34" spans="1:4" ht="12">
      <c r="A34" s="66" t="s">
        <v>85</v>
      </c>
      <c r="B34" s="54" t="s">
        <v>48</v>
      </c>
      <c r="C34" s="55"/>
      <c r="D34" s="56"/>
    </row>
    <row r="35" spans="1:4" ht="12">
      <c r="A35" s="52">
        <v>3</v>
      </c>
      <c r="B35" s="81">
        <f>SQRT(0.5*B25^2+0.5*C25^2-0.25*B24^2)</f>
        <v>7.54983443527075</v>
      </c>
      <c r="C35" s="57" t="s">
        <v>49</v>
      </c>
      <c r="D35" s="58"/>
    </row>
    <row r="36" spans="1:4" ht="12">
      <c r="A36" s="53" t="s">
        <v>61</v>
      </c>
      <c r="B36" s="59">
        <f>SQRT(0.5*B26^2+0.5*C26^2-0.25*B24^2)</f>
        <v>17.153716798408443</v>
      </c>
      <c r="C36" s="60">
        <f>D26</f>
        <v>7.88986691902975</v>
      </c>
      <c r="D36" s="61" t="s">
        <v>49</v>
      </c>
    </row>
    <row r="38" spans="1:6" ht="12">
      <c r="A38" s="1" t="s">
        <v>0</v>
      </c>
      <c r="B38" s="1">
        <v>3</v>
      </c>
      <c r="D38" s="146" t="s">
        <v>18</v>
      </c>
      <c r="E38" s="146"/>
      <c r="F38" s="3">
        <v>7.55</v>
      </c>
    </row>
    <row r="39" spans="1:3" ht="12">
      <c r="A39" s="1" t="s">
        <v>25</v>
      </c>
      <c r="B39" s="1" t="s">
        <v>66</v>
      </c>
      <c r="C39" s="1" t="s">
        <v>179</v>
      </c>
    </row>
    <row r="40" spans="1:5" ht="12">
      <c r="A40" s="34" t="s">
        <v>26</v>
      </c>
      <c r="B40" s="67">
        <v>2</v>
      </c>
      <c r="D40" s="34" t="s">
        <v>29</v>
      </c>
      <c r="E40" s="1">
        <f>B40/B42</f>
        <v>0.6666666666666666</v>
      </c>
    </row>
    <row r="41" spans="1:5" ht="12">
      <c r="A41" s="34" t="s">
        <v>27</v>
      </c>
      <c r="B41" s="67">
        <v>1</v>
      </c>
      <c r="D41" s="34" t="s">
        <v>30</v>
      </c>
      <c r="E41" s="1">
        <f>B41/B42</f>
        <v>0.3333333333333333</v>
      </c>
    </row>
    <row r="42" spans="1:7" ht="14.25">
      <c r="A42" s="34" t="s">
        <v>28</v>
      </c>
      <c r="B42" s="1">
        <f>SUM(B40:B41)</f>
        <v>3</v>
      </c>
      <c r="D42" s="34" t="s">
        <v>31</v>
      </c>
      <c r="E42" s="1">
        <f>-((B40*B41)/B42^2)</f>
        <v>-0.2222222222222222</v>
      </c>
      <c r="G42" s="1" t="s">
        <v>141</v>
      </c>
    </row>
    <row r="43" spans="1:4" ht="12">
      <c r="A43" s="2"/>
      <c r="B43" s="63" t="s">
        <v>67</v>
      </c>
      <c r="C43" s="51" t="s">
        <v>61</v>
      </c>
      <c r="D43" s="85"/>
    </row>
    <row r="44" spans="1:4" ht="12">
      <c r="A44" s="82" t="s">
        <v>67</v>
      </c>
      <c r="B44" s="54" t="s">
        <v>68</v>
      </c>
      <c r="C44" s="56"/>
      <c r="D44" s="86"/>
    </row>
    <row r="45" spans="1:4" ht="12">
      <c r="A45" s="53" t="s">
        <v>61</v>
      </c>
      <c r="B45" s="83">
        <f>SQRT(0.667*B36^2+0.333*C36^2-0.222*B35^2)</f>
        <v>14.294754282603114</v>
      </c>
      <c r="C45" s="61" t="s">
        <v>49</v>
      </c>
      <c r="D45" s="86"/>
    </row>
    <row r="46" spans="1:4" ht="12">
      <c r="A46" s="85"/>
      <c r="B46" s="86"/>
      <c r="C46" s="86"/>
      <c r="D46" s="86"/>
    </row>
    <row r="48" spans="1:6" ht="12">
      <c r="A48" s="1" t="s">
        <v>0</v>
      </c>
      <c r="B48" s="1">
        <v>4</v>
      </c>
      <c r="D48" s="146" t="s">
        <v>18</v>
      </c>
      <c r="E48" s="146"/>
      <c r="F48" s="3">
        <v>14.29</v>
      </c>
    </row>
    <row r="49" spans="1:5" ht="12">
      <c r="A49" s="92"/>
      <c r="B49" s="92"/>
      <c r="C49" s="92"/>
      <c r="D49" s="92"/>
      <c r="E49" s="92"/>
    </row>
    <row r="50" spans="1:4" ht="12">
      <c r="A50" s="92"/>
      <c r="B50" s="86"/>
      <c r="C50" s="92"/>
      <c r="D50" s="92"/>
    </row>
    <row r="51" spans="1:4" ht="12">
      <c r="A51" s="92"/>
      <c r="B51" s="92"/>
      <c r="C51" s="92"/>
      <c r="D51" s="92"/>
    </row>
    <row r="52" spans="1:5" ht="24">
      <c r="A52" s="2"/>
      <c r="B52" s="84" t="s">
        <v>72</v>
      </c>
      <c r="C52" s="147" t="s">
        <v>37</v>
      </c>
      <c r="D52" s="148"/>
      <c r="E52" s="93" t="s">
        <v>90</v>
      </c>
    </row>
    <row r="53" spans="1:6" ht="13.5" customHeight="1">
      <c r="A53" s="65" t="s">
        <v>36</v>
      </c>
      <c r="B53" s="66" t="str">
        <f>B18</f>
        <v>(4,5)</v>
      </c>
      <c r="C53" s="142">
        <f>F17</f>
        <v>1</v>
      </c>
      <c r="D53" s="143"/>
      <c r="E53" s="94">
        <f>SQRT(C53)</f>
        <v>1</v>
      </c>
      <c r="F53" s="3"/>
    </row>
    <row r="54" spans="1:6" ht="13.5" customHeight="1">
      <c r="A54" s="48" t="s">
        <v>38</v>
      </c>
      <c r="B54" s="52" t="str">
        <f>B29</f>
        <v>(1,2)</v>
      </c>
      <c r="C54" s="144">
        <f>F28</f>
        <v>2</v>
      </c>
      <c r="D54" s="145"/>
      <c r="E54" s="95">
        <f>SQRT(C54)</f>
        <v>1.4142135623730951</v>
      </c>
      <c r="F54" s="3"/>
    </row>
    <row r="55" spans="1:6" ht="13.5" customHeight="1">
      <c r="A55" s="48" t="s">
        <v>39</v>
      </c>
      <c r="B55" s="52" t="str">
        <f>B39</f>
        <v>({1,2},3)</v>
      </c>
      <c r="C55" s="144">
        <f>F38</f>
        <v>7.55</v>
      </c>
      <c r="D55" s="145"/>
      <c r="E55" s="95">
        <f>SQRT(C55)</f>
        <v>2.7477263328068173</v>
      </c>
      <c r="F55" s="3"/>
    </row>
    <row r="56" spans="1:6" ht="13.5" customHeight="1">
      <c r="A56" s="49" t="s">
        <v>180</v>
      </c>
      <c r="B56" s="53" t="s">
        <v>71</v>
      </c>
      <c r="C56" s="140">
        <f>F48</f>
        <v>14.29</v>
      </c>
      <c r="D56" s="141"/>
      <c r="E56" s="96">
        <f>SQRT(C56)</f>
        <v>3.7802116342871597</v>
      </c>
      <c r="F56" s="3">
        <v>3.78</v>
      </c>
    </row>
    <row r="57" ht="13.5" customHeight="1">
      <c r="F57" s="3"/>
    </row>
    <row r="58" ht="13.5" customHeight="1">
      <c r="F58" s="3"/>
    </row>
    <row r="59" ht="12">
      <c r="F59" s="3">
        <v>2.75</v>
      </c>
    </row>
    <row r="60" ht="12">
      <c r="F60" s="3"/>
    </row>
    <row r="61" spans="6:9" ht="12">
      <c r="F61" s="97"/>
      <c r="G61" s="4"/>
      <c r="H61" s="4"/>
      <c r="I61" s="4"/>
    </row>
    <row r="62" ht="12">
      <c r="F62" s="3"/>
    </row>
    <row r="63" ht="12">
      <c r="F63" s="3"/>
    </row>
    <row r="64" ht="12">
      <c r="F64" s="3">
        <v>1.41</v>
      </c>
    </row>
    <row r="65" ht="12">
      <c r="F65" s="3"/>
    </row>
    <row r="66" ht="12">
      <c r="F66" s="3"/>
    </row>
    <row r="67" ht="12">
      <c r="F67" s="3">
        <v>1</v>
      </c>
    </row>
    <row r="68" ht="12">
      <c r="F68" s="3"/>
    </row>
    <row r="69" ht="12">
      <c r="F69" s="3"/>
    </row>
    <row r="70" spans="7:11" ht="12">
      <c r="G70" s="4" t="s">
        <v>73</v>
      </c>
      <c r="H70" s="4" t="s">
        <v>35</v>
      </c>
      <c r="I70" s="4" t="s">
        <v>74</v>
      </c>
      <c r="J70" s="4" t="s">
        <v>34</v>
      </c>
      <c r="K70" s="4" t="s">
        <v>75</v>
      </c>
    </row>
  </sheetData>
  <mergeCells count="10">
    <mergeCell ref="D17:E17"/>
    <mergeCell ref="D28:E28"/>
    <mergeCell ref="D38:E38"/>
    <mergeCell ref="A1:B1"/>
    <mergeCell ref="C55:D55"/>
    <mergeCell ref="C56:D56"/>
    <mergeCell ref="D48:E48"/>
    <mergeCell ref="C52:D52"/>
    <mergeCell ref="C53:D53"/>
    <mergeCell ref="C54:D5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:B1"/>
    </sheetView>
  </sheetViews>
  <sheetFormatPr defaultColWidth="9.00390625" defaultRowHeight="13.5"/>
  <cols>
    <col min="1" max="7" width="11.625" style="1" customWidth="1"/>
    <col min="8" max="16384" width="9.00390625" style="1" customWidth="1"/>
  </cols>
  <sheetData>
    <row r="1" spans="1:3" ht="15">
      <c r="A1" s="138" t="s">
        <v>18</v>
      </c>
      <c r="B1" s="138"/>
      <c r="C1" s="1" t="s">
        <v>20</v>
      </c>
    </row>
    <row r="2" spans="1:6" ht="12">
      <c r="A2" s="7"/>
      <c r="B2" s="43">
        <v>1</v>
      </c>
      <c r="C2" s="41">
        <v>2</v>
      </c>
      <c r="D2" s="41">
        <v>3</v>
      </c>
      <c r="E2" s="41">
        <v>4</v>
      </c>
      <c r="F2" s="42">
        <v>5</v>
      </c>
    </row>
    <row r="3" spans="1:6" ht="12">
      <c r="A3" s="89">
        <v>1</v>
      </c>
      <c r="B3" s="44" t="s">
        <v>47</v>
      </c>
      <c r="C3" s="39"/>
      <c r="D3" s="39"/>
      <c r="E3" s="39"/>
      <c r="F3" s="40"/>
    </row>
    <row r="4" spans="1:6" ht="12">
      <c r="A4" s="90">
        <v>2</v>
      </c>
      <c r="B4" s="45">
        <v>2</v>
      </c>
      <c r="C4" s="44" t="s">
        <v>47</v>
      </c>
      <c r="D4" s="36"/>
      <c r="E4" s="36"/>
      <c r="F4" s="13"/>
    </row>
    <row r="5" spans="1:6" ht="12">
      <c r="A5" s="90">
        <v>3</v>
      </c>
      <c r="B5" s="45">
        <v>10</v>
      </c>
      <c r="C5" s="44">
        <v>4</v>
      </c>
      <c r="D5" s="44" t="s">
        <v>47</v>
      </c>
      <c r="E5" s="36"/>
      <c r="F5" s="13"/>
    </row>
    <row r="6" spans="1:6" ht="12">
      <c r="A6" s="90">
        <v>4</v>
      </c>
      <c r="B6" s="45">
        <v>20</v>
      </c>
      <c r="C6" s="44">
        <v>18</v>
      </c>
      <c r="D6" s="44">
        <v>10</v>
      </c>
      <c r="E6" s="44" t="s">
        <v>47</v>
      </c>
      <c r="F6" s="13"/>
    </row>
    <row r="7" spans="1:6" ht="12">
      <c r="A7" s="91">
        <v>5</v>
      </c>
      <c r="B7" s="46">
        <v>17</v>
      </c>
      <c r="C7" s="73">
        <v>13</v>
      </c>
      <c r="D7" s="73">
        <v>5</v>
      </c>
      <c r="E7" s="76">
        <v>1</v>
      </c>
      <c r="F7" s="74" t="s">
        <v>47</v>
      </c>
    </row>
    <row r="9" spans="1:5" ht="12">
      <c r="A9" s="1" t="s">
        <v>42</v>
      </c>
      <c r="E9" s="1" t="s">
        <v>88</v>
      </c>
    </row>
    <row r="10" ht="13.5">
      <c r="A10" s="5" t="s">
        <v>135</v>
      </c>
    </row>
    <row r="11" ht="12">
      <c r="A11" s="1" t="s">
        <v>43</v>
      </c>
    </row>
    <row r="12" ht="12">
      <c r="A12" s="1" t="s">
        <v>44</v>
      </c>
    </row>
    <row r="13" ht="12">
      <c r="A13" s="1" t="s">
        <v>32</v>
      </c>
    </row>
    <row r="14" ht="12">
      <c r="A14" s="1" t="s">
        <v>45</v>
      </c>
    </row>
    <row r="15" ht="12">
      <c r="A15" s="1" t="s">
        <v>24</v>
      </c>
    </row>
    <row r="17" spans="1:9" ht="12">
      <c r="A17" s="1" t="s">
        <v>0</v>
      </c>
      <c r="B17" s="1">
        <v>1</v>
      </c>
      <c r="D17" s="146" t="s">
        <v>18</v>
      </c>
      <c r="E17" s="146"/>
      <c r="F17" s="3">
        <v>1</v>
      </c>
      <c r="H17" s="34" t="s">
        <v>28</v>
      </c>
      <c r="I17" s="1">
        <f>H23+H24</f>
        <v>2</v>
      </c>
    </row>
    <row r="18" spans="1:3" ht="12">
      <c r="A18" s="1" t="s">
        <v>25</v>
      </c>
      <c r="B18" s="1" t="s">
        <v>1</v>
      </c>
      <c r="C18" s="1" t="s">
        <v>177</v>
      </c>
    </row>
    <row r="19" spans="1:9" ht="12">
      <c r="A19" s="2"/>
      <c r="B19" s="50">
        <v>1</v>
      </c>
      <c r="C19" s="63">
        <v>2</v>
      </c>
      <c r="D19" s="50">
        <v>3</v>
      </c>
      <c r="E19" s="51" t="s">
        <v>61</v>
      </c>
      <c r="G19" s="2"/>
      <c r="H19" s="149" t="s">
        <v>46</v>
      </c>
      <c r="I19" s="149"/>
    </row>
    <row r="20" spans="1:9" ht="12">
      <c r="A20" s="64">
        <v>1</v>
      </c>
      <c r="B20" s="55" t="s">
        <v>48</v>
      </c>
      <c r="C20" s="55"/>
      <c r="D20" s="55"/>
      <c r="E20" s="56"/>
      <c r="G20" s="66">
        <v>1</v>
      </c>
      <c r="H20" s="66">
        <v>1</v>
      </c>
      <c r="I20" s="66"/>
    </row>
    <row r="21" spans="1:9" ht="12">
      <c r="A21" s="52">
        <v>2</v>
      </c>
      <c r="B21" s="62">
        <f>B4</f>
        <v>2</v>
      </c>
      <c r="C21" s="57" t="s">
        <v>49</v>
      </c>
      <c r="D21" s="57"/>
      <c r="E21" s="58"/>
      <c r="G21" s="52">
        <v>2</v>
      </c>
      <c r="H21" s="52">
        <v>1</v>
      </c>
      <c r="I21" s="52"/>
    </row>
    <row r="22" spans="1:9" ht="12">
      <c r="A22" s="52">
        <v>3</v>
      </c>
      <c r="B22" s="57">
        <f>B5</f>
        <v>10</v>
      </c>
      <c r="C22" s="57">
        <f>C5</f>
        <v>4</v>
      </c>
      <c r="D22" s="57" t="s">
        <v>49</v>
      </c>
      <c r="E22" s="58"/>
      <c r="G22" s="52">
        <v>3</v>
      </c>
      <c r="H22" s="52">
        <v>1</v>
      </c>
      <c r="I22" s="52"/>
    </row>
    <row r="23" spans="1:9" ht="12">
      <c r="A23" s="53" t="s">
        <v>83</v>
      </c>
      <c r="B23" s="60">
        <f>SQRT(((H20+H23)/(H20+I17))*B6^2+((H20+H24)/(H20+I17))*B7^2-((H20)/(H20+I17))*E7^2)</f>
        <v>21.42428528562855</v>
      </c>
      <c r="C23" s="60">
        <f>SQRT(((H21+H23)/(H21+I17))*C6^2+((H21+H24)/(H21+I17))*C7^2-((H21)/(H21+I17))*E7^2)</f>
        <v>18.119970566569176</v>
      </c>
      <c r="D23" s="60">
        <f>SQRT(((H22+H23)/(H22+I17))*D6^2+((H22+H24)/(H22+I17))*D7^2-((H22)/(H22+I17))*E7^2)</f>
        <v>9.110433579144297</v>
      </c>
      <c r="E23" s="61" t="s">
        <v>50</v>
      </c>
      <c r="G23" s="52">
        <v>4</v>
      </c>
      <c r="H23" s="52">
        <v>1</v>
      </c>
      <c r="I23" s="52"/>
    </row>
    <row r="24" spans="7:9" ht="12">
      <c r="G24" s="53">
        <v>5</v>
      </c>
      <c r="H24" s="53">
        <v>1</v>
      </c>
      <c r="I24" s="53"/>
    </row>
    <row r="25" spans="7:9" ht="12">
      <c r="G25" s="85"/>
      <c r="H25" s="85"/>
      <c r="I25" s="85"/>
    </row>
    <row r="26" spans="1:9" ht="12">
      <c r="A26" s="1" t="s">
        <v>0</v>
      </c>
      <c r="B26" s="1">
        <v>2</v>
      </c>
      <c r="D26" s="146" t="s">
        <v>18</v>
      </c>
      <c r="E26" s="146"/>
      <c r="F26" s="3">
        <v>2</v>
      </c>
      <c r="H26" s="34" t="s">
        <v>28</v>
      </c>
      <c r="I26" s="1">
        <f>H29+H30</f>
        <v>2</v>
      </c>
    </row>
    <row r="27" spans="1:3" ht="12">
      <c r="A27" s="1" t="s">
        <v>25</v>
      </c>
      <c r="B27" s="1" t="s">
        <v>33</v>
      </c>
      <c r="C27" s="1" t="s">
        <v>178</v>
      </c>
    </row>
    <row r="28" spans="1:9" ht="12">
      <c r="A28" s="2"/>
      <c r="B28" s="50" t="s">
        <v>85</v>
      </c>
      <c r="C28" s="50">
        <v>3</v>
      </c>
      <c r="D28" s="51" t="s">
        <v>61</v>
      </c>
      <c r="G28" s="2"/>
      <c r="H28" s="149" t="s">
        <v>46</v>
      </c>
      <c r="I28" s="149"/>
    </row>
    <row r="29" spans="1:9" ht="12">
      <c r="A29" s="66" t="s">
        <v>85</v>
      </c>
      <c r="B29" s="54" t="s">
        <v>48</v>
      </c>
      <c r="C29" s="55"/>
      <c r="D29" s="56"/>
      <c r="G29" s="66">
        <v>1</v>
      </c>
      <c r="H29" s="66">
        <v>1</v>
      </c>
      <c r="I29" s="66"/>
    </row>
    <row r="30" spans="1:9" ht="12">
      <c r="A30" s="52">
        <v>3</v>
      </c>
      <c r="B30" s="81">
        <f>SQRT(((H31+H29)/(H31+I26))*B22^2+((H31+H30)/(H31+I26))*C22^2-((H31)/(H31+I26))*B21^2)</f>
        <v>8.717797887081348</v>
      </c>
      <c r="C30" s="57" t="s">
        <v>49</v>
      </c>
      <c r="D30" s="58"/>
      <c r="G30" s="52">
        <v>2</v>
      </c>
      <c r="H30" s="52">
        <v>1</v>
      </c>
      <c r="I30" s="52"/>
    </row>
    <row r="31" spans="1:9" ht="12">
      <c r="A31" s="53" t="s">
        <v>61</v>
      </c>
      <c r="B31" s="59">
        <f>SQRT(((H32+H29)/(H32+I26))*B23^2+((H32+H30)/(H32+I26))*C23^2-((H32)/(H32+I26))*B21^2)</f>
        <v>24.259018941416407</v>
      </c>
      <c r="C31" s="60">
        <f>D23</f>
        <v>9.110433579144297</v>
      </c>
      <c r="D31" s="61" t="s">
        <v>49</v>
      </c>
      <c r="G31" s="52">
        <v>3</v>
      </c>
      <c r="H31" s="52">
        <v>1</v>
      </c>
      <c r="I31" s="52"/>
    </row>
    <row r="32" spans="7:9" ht="12">
      <c r="G32" s="53" t="s">
        <v>53</v>
      </c>
      <c r="H32" s="53">
        <v>2</v>
      </c>
      <c r="I32" s="53"/>
    </row>
    <row r="33" spans="7:9" ht="12">
      <c r="G33" s="85"/>
      <c r="H33" s="85"/>
      <c r="I33" s="85"/>
    </row>
    <row r="34" spans="1:9" ht="12">
      <c r="A34" s="1" t="s">
        <v>0</v>
      </c>
      <c r="B34" s="1">
        <v>3</v>
      </c>
      <c r="D34" s="146" t="s">
        <v>18</v>
      </c>
      <c r="E34" s="146"/>
      <c r="F34" s="3">
        <v>8.72</v>
      </c>
      <c r="H34" s="34" t="s">
        <v>28</v>
      </c>
      <c r="I34" s="1">
        <f>H37+H38</f>
        <v>3</v>
      </c>
    </row>
    <row r="35" spans="1:3" ht="12">
      <c r="A35" s="1" t="s">
        <v>25</v>
      </c>
      <c r="B35" s="1" t="s">
        <v>66</v>
      </c>
      <c r="C35" s="1" t="s">
        <v>179</v>
      </c>
    </row>
    <row r="36" spans="1:9" ht="12">
      <c r="A36" s="2"/>
      <c r="B36" s="63" t="s">
        <v>67</v>
      </c>
      <c r="C36" s="51" t="s">
        <v>61</v>
      </c>
      <c r="D36" s="85"/>
      <c r="G36" s="2"/>
      <c r="H36" s="149" t="s">
        <v>46</v>
      </c>
      <c r="I36" s="149"/>
    </row>
    <row r="37" spans="1:9" ht="12">
      <c r="A37" s="82" t="s">
        <v>67</v>
      </c>
      <c r="B37" s="54" t="s">
        <v>68</v>
      </c>
      <c r="C37" s="56"/>
      <c r="D37" s="86"/>
      <c r="G37" s="66" t="s">
        <v>89</v>
      </c>
      <c r="H37" s="66">
        <v>2</v>
      </c>
      <c r="I37" s="66"/>
    </row>
    <row r="38" spans="1:9" ht="12">
      <c r="A38" s="53" t="s">
        <v>61</v>
      </c>
      <c r="B38" s="83">
        <f>SQRT(((H39+H37)/(H39+I34))*B31^2+((H39+H38)/(H39+I34))*C31^2-((H39)/(H39+I34))*B30^2)</f>
        <v>22.140460699813815</v>
      </c>
      <c r="C38" s="61" t="s">
        <v>49</v>
      </c>
      <c r="D38" s="86"/>
      <c r="G38" s="52">
        <v>3</v>
      </c>
      <c r="H38" s="52">
        <v>1</v>
      </c>
      <c r="I38" s="52"/>
    </row>
    <row r="39" spans="1:9" ht="12">
      <c r="A39" s="85"/>
      <c r="B39" s="86"/>
      <c r="C39" s="86"/>
      <c r="D39" s="86"/>
      <c r="G39" s="53" t="s">
        <v>53</v>
      </c>
      <c r="H39" s="53">
        <v>2</v>
      </c>
      <c r="I39" s="53"/>
    </row>
    <row r="41" spans="1:6" ht="12">
      <c r="A41" s="1" t="s">
        <v>0</v>
      </c>
      <c r="B41" s="1">
        <v>4</v>
      </c>
      <c r="D41" s="146" t="s">
        <v>18</v>
      </c>
      <c r="E41" s="146"/>
      <c r="F41" s="3">
        <v>22.14</v>
      </c>
    </row>
    <row r="42" spans="4:6" ht="12">
      <c r="D42" s="34"/>
      <c r="E42" s="34"/>
      <c r="F42" s="3"/>
    </row>
    <row r="43" spans="4:6" ht="12">
      <c r="D43" s="34"/>
      <c r="E43" s="34"/>
      <c r="F43" s="3"/>
    </row>
    <row r="44" spans="4:6" ht="12">
      <c r="D44" s="34"/>
      <c r="E44" s="34"/>
      <c r="F44" s="3"/>
    </row>
    <row r="45" spans="4:6" ht="12">
      <c r="D45" s="34"/>
      <c r="E45" s="34"/>
      <c r="F45" s="3"/>
    </row>
    <row r="46" spans="1:5" ht="12">
      <c r="A46" s="92"/>
      <c r="B46" s="92"/>
      <c r="C46" s="92"/>
      <c r="D46" s="92"/>
      <c r="E46" s="92"/>
    </row>
    <row r="47" spans="1:5" ht="12">
      <c r="A47" s="92"/>
      <c r="B47" s="92"/>
      <c r="C47" s="92"/>
      <c r="D47" s="92"/>
      <c r="E47" s="92"/>
    </row>
    <row r="48" spans="1:5" ht="12">
      <c r="A48" s="92"/>
      <c r="B48" s="92"/>
      <c r="C48" s="92"/>
      <c r="D48" s="92"/>
      <c r="E48" s="92"/>
    </row>
    <row r="49" spans="1:4" ht="12">
      <c r="A49" s="92"/>
      <c r="B49" s="86"/>
      <c r="C49" s="92"/>
      <c r="D49" s="92"/>
    </row>
    <row r="50" spans="1:4" ht="12">
      <c r="A50" s="92"/>
      <c r="B50" s="92"/>
      <c r="C50" s="92"/>
      <c r="D50" s="92"/>
    </row>
    <row r="51" spans="1:5" ht="24">
      <c r="A51" s="2"/>
      <c r="B51" s="84" t="s">
        <v>72</v>
      </c>
      <c r="C51" s="147" t="s">
        <v>37</v>
      </c>
      <c r="D51" s="148"/>
      <c r="E51" s="93" t="s">
        <v>90</v>
      </c>
    </row>
    <row r="52" spans="1:6" ht="13.5" customHeight="1">
      <c r="A52" s="65" t="s">
        <v>36</v>
      </c>
      <c r="B52" s="66" t="str">
        <f>B18</f>
        <v>(4,5)</v>
      </c>
      <c r="C52" s="142">
        <f>F17</f>
        <v>1</v>
      </c>
      <c r="D52" s="143"/>
      <c r="E52" s="94">
        <f>SQRT(C52)</f>
        <v>1</v>
      </c>
      <c r="F52" s="3"/>
    </row>
    <row r="53" spans="1:6" ht="13.5" customHeight="1">
      <c r="A53" s="48" t="s">
        <v>38</v>
      </c>
      <c r="B53" s="52" t="str">
        <f>B27</f>
        <v>(1,2)</v>
      </c>
      <c r="C53" s="144">
        <f>F26</f>
        <v>2</v>
      </c>
      <c r="D53" s="145"/>
      <c r="E53" s="95">
        <f>SQRT(C53)</f>
        <v>1.4142135623730951</v>
      </c>
      <c r="F53" s="3"/>
    </row>
    <row r="54" spans="1:6" ht="13.5" customHeight="1">
      <c r="A54" s="48" t="s">
        <v>39</v>
      </c>
      <c r="B54" s="52" t="str">
        <f>B35</f>
        <v>({1,2},3)</v>
      </c>
      <c r="C54" s="144">
        <f>F34</f>
        <v>8.72</v>
      </c>
      <c r="D54" s="145"/>
      <c r="E54" s="95">
        <f>SQRT(C54)</f>
        <v>2.95296461204668</v>
      </c>
      <c r="F54" s="3"/>
    </row>
    <row r="55" spans="1:6" ht="13.5" customHeight="1">
      <c r="A55" s="49" t="s">
        <v>180</v>
      </c>
      <c r="B55" s="53" t="s">
        <v>71</v>
      </c>
      <c r="C55" s="140">
        <f>F41</f>
        <v>22.14</v>
      </c>
      <c r="D55" s="141"/>
      <c r="E55" s="96">
        <f>SQRT(C55)</f>
        <v>4.705316142407437</v>
      </c>
      <c r="F55" s="3">
        <v>4.71</v>
      </c>
    </row>
    <row r="56" ht="13.5" customHeight="1">
      <c r="F56" s="3"/>
    </row>
    <row r="57" ht="13.5" customHeight="1">
      <c r="F57" s="3"/>
    </row>
    <row r="58" ht="12">
      <c r="F58" s="3">
        <v>2.95</v>
      </c>
    </row>
    <row r="59" ht="12">
      <c r="F59" s="3"/>
    </row>
    <row r="60" spans="6:9" ht="12">
      <c r="F60" s="97"/>
      <c r="G60" s="4"/>
      <c r="H60" s="4"/>
      <c r="I60" s="4"/>
    </row>
    <row r="61" ht="12">
      <c r="F61" s="3"/>
    </row>
    <row r="62" ht="12">
      <c r="F62" s="3"/>
    </row>
    <row r="63" ht="12">
      <c r="F63" s="3">
        <v>1.41</v>
      </c>
    </row>
    <row r="64" ht="12">
      <c r="F64" s="3"/>
    </row>
    <row r="65" ht="12">
      <c r="F65" s="3"/>
    </row>
    <row r="66" ht="12">
      <c r="F66" s="3">
        <v>1</v>
      </c>
    </row>
    <row r="67" ht="12">
      <c r="F67" s="3"/>
    </row>
    <row r="68" ht="12">
      <c r="F68" s="3"/>
    </row>
    <row r="69" spans="7:11" ht="12">
      <c r="G69" s="4" t="s">
        <v>73</v>
      </c>
      <c r="H69" s="4" t="s">
        <v>35</v>
      </c>
      <c r="I69" s="4" t="s">
        <v>74</v>
      </c>
      <c r="J69" s="4" t="s">
        <v>34</v>
      </c>
      <c r="K69" s="4" t="s">
        <v>75</v>
      </c>
    </row>
  </sheetData>
  <mergeCells count="13">
    <mergeCell ref="D41:E41"/>
    <mergeCell ref="C51:D51"/>
    <mergeCell ref="C52:D52"/>
    <mergeCell ref="C55:D55"/>
    <mergeCell ref="A1:B1"/>
    <mergeCell ref="C54:D54"/>
    <mergeCell ref="H36:I36"/>
    <mergeCell ref="H28:I28"/>
    <mergeCell ref="H19:I19"/>
    <mergeCell ref="C53:D53"/>
    <mergeCell ref="D17:E17"/>
    <mergeCell ref="D26:E26"/>
    <mergeCell ref="D34:E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鳥取大学　農学部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　英彦</dc:creator>
  <cp:keywords/>
  <dc:description/>
  <cp:lastModifiedBy>緒方　英彦</cp:lastModifiedBy>
  <cp:lastPrinted>2002-02-26T11:54:00Z</cp:lastPrinted>
  <dcterms:created xsi:type="dcterms:W3CDTF">2001-03-02T00:49:54Z</dcterms:created>
  <dcterms:modified xsi:type="dcterms:W3CDTF">2002-02-26T11:54:09Z</dcterms:modified>
  <cp:category/>
  <cp:version/>
  <cp:contentType/>
  <cp:contentStatus/>
</cp:coreProperties>
</file>